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filterPrivacy="1" codeName="ThisWorkbook" defaultThemeVersion="202300"/>
  <xr:revisionPtr revIDLastSave="0" documentId="13_ncr:1_{CB7CB803-CF6C-4FE0-831F-F954DCD5A11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neksi nr.1.2" sheetId="1" r:id="rId1"/>
  </sheets>
  <definedNames>
    <definedName name="JR_PAGE_ANCHOR_0_1">'Aneksi nr.1.2'!$A$1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44" i="1" l="1"/>
  <c r="P44" i="1"/>
  <c r="O44" i="1"/>
  <c r="N44" i="1"/>
  <c r="M44" i="1"/>
  <c r="L44" i="1"/>
  <c r="K44" i="1"/>
  <c r="J44" i="1"/>
  <c r="R44" i="1" s="1"/>
  <c r="I44" i="1"/>
  <c r="H44" i="1"/>
  <c r="Q37" i="1"/>
  <c r="P37" i="1"/>
  <c r="O37" i="1"/>
  <c r="N37" i="1"/>
  <c r="M37" i="1"/>
  <c r="L37" i="1"/>
  <c r="K37" i="1"/>
  <c r="J37" i="1"/>
  <c r="I37" i="1"/>
  <c r="H37" i="1"/>
  <c r="Q30" i="1"/>
  <c r="P30" i="1"/>
  <c r="O30" i="1"/>
  <c r="N30" i="1"/>
  <c r="M30" i="1"/>
  <c r="L30" i="1"/>
  <c r="K30" i="1"/>
  <c r="J30" i="1"/>
  <c r="I30" i="1"/>
  <c r="H30" i="1"/>
  <c r="Q23" i="1"/>
  <c r="P23" i="1"/>
  <c r="O23" i="1"/>
  <c r="N23" i="1"/>
  <c r="M23" i="1"/>
  <c r="L23" i="1"/>
  <c r="K23" i="1"/>
  <c r="J23" i="1"/>
  <c r="H23" i="1"/>
  <c r="H16" i="1"/>
  <c r="Q16" i="1"/>
  <c r="P16" i="1"/>
  <c r="O16" i="1"/>
  <c r="N16" i="1"/>
  <c r="M16" i="1"/>
  <c r="L16" i="1"/>
  <c r="K16" i="1"/>
  <c r="J16" i="1"/>
  <c r="Q9" i="1"/>
  <c r="P9" i="1"/>
  <c r="L9" i="1"/>
  <c r="K9" i="1"/>
  <c r="J9" i="1"/>
  <c r="I9" i="1"/>
  <c r="H9" i="1"/>
  <c r="Q51" i="1"/>
  <c r="P51" i="1"/>
  <c r="Q47" i="1"/>
  <c r="Q50" i="1"/>
  <c r="Q49" i="1"/>
  <c r="Q48" i="1"/>
  <c r="P50" i="1"/>
  <c r="P49" i="1"/>
  <c r="P48" i="1"/>
  <c r="P47" i="1"/>
  <c r="O50" i="1"/>
  <c r="O49" i="1"/>
  <c r="O48" i="1"/>
  <c r="O47" i="1"/>
  <c r="L47" i="1"/>
  <c r="L48" i="1"/>
  <c r="L49" i="1"/>
  <c r="L50" i="1"/>
  <c r="K47" i="1"/>
  <c r="K48" i="1"/>
  <c r="K49" i="1"/>
  <c r="K50" i="1"/>
  <c r="J47" i="1"/>
  <c r="J48" i="1"/>
  <c r="J49" i="1"/>
  <c r="J50" i="1"/>
  <c r="I47" i="1"/>
  <c r="I50" i="1"/>
  <c r="N47" i="1"/>
  <c r="M47" i="1"/>
  <c r="H50" i="1"/>
  <c r="H49" i="1"/>
  <c r="H48" i="1"/>
  <c r="H47" i="1"/>
  <c r="R5" i="1"/>
  <c r="R40" i="1"/>
  <c r="R46" i="1"/>
  <c r="R41" i="1"/>
  <c r="R42" i="1"/>
  <c r="R43" i="1"/>
  <c r="R39" i="1"/>
  <c r="R33" i="1"/>
  <c r="R34" i="1"/>
  <c r="R35" i="1"/>
  <c r="R26" i="1"/>
  <c r="R27" i="1"/>
  <c r="R28" i="1"/>
  <c r="R21" i="1"/>
  <c r="R22" i="1"/>
  <c r="R15" i="1"/>
  <c r="R6" i="1"/>
  <c r="R7" i="1"/>
  <c r="R8" i="1"/>
  <c r="Q53" i="1"/>
  <c r="P53" i="1"/>
  <c r="N53" i="1"/>
  <c r="O53" i="1"/>
  <c r="M53" i="1"/>
  <c r="L53" i="1"/>
  <c r="R53" i="1" s="1"/>
  <c r="K53" i="1"/>
  <c r="J53" i="1"/>
  <c r="I53" i="1"/>
  <c r="H53" i="1"/>
  <c r="I27" i="1"/>
  <c r="I45" i="1"/>
  <c r="R29" i="1"/>
  <c r="Q38" i="1"/>
  <c r="P38" i="1"/>
  <c r="O38" i="1"/>
  <c r="L38" i="1"/>
  <c r="K38" i="1"/>
  <c r="H51" i="1" l="1"/>
  <c r="I20" i="1"/>
  <c r="Q17" i="1"/>
  <c r="P17" i="1"/>
  <c r="O17" i="1"/>
  <c r="J17" i="1"/>
  <c r="I14" i="1"/>
  <c r="I13" i="1"/>
  <c r="R12" i="1"/>
  <c r="R18" i="1"/>
  <c r="I16" i="1" l="1"/>
  <c r="R16" i="1" s="1"/>
  <c r="I48" i="1"/>
  <c r="R13" i="1"/>
  <c r="R14" i="1"/>
  <c r="R49" i="1" s="1"/>
  <c r="I49" i="1"/>
  <c r="R20" i="1"/>
  <c r="I23" i="1"/>
  <c r="R23" i="1" s="1"/>
  <c r="Q10" i="1"/>
  <c r="P10" i="1"/>
  <c r="L10" i="1"/>
  <c r="K10" i="1"/>
  <c r="J10" i="1"/>
  <c r="I10" i="1"/>
  <c r="N9" i="1"/>
  <c r="O9" i="1"/>
  <c r="O51" i="1" s="1"/>
  <c r="M9" i="1"/>
  <c r="R9" i="1" s="1"/>
  <c r="R48" i="1" l="1"/>
  <c r="R17" i="1"/>
  <c r="N50" i="1"/>
  <c r="M50" i="1"/>
  <c r="N49" i="1"/>
  <c r="M49" i="1"/>
  <c r="N48" i="1"/>
  <c r="M48" i="1"/>
  <c r="R38" i="1"/>
  <c r="R36" i="1"/>
  <c r="R50" i="1" s="1"/>
  <c r="R32" i="1"/>
  <c r="L52" i="1" l="1"/>
  <c r="P52" i="1"/>
  <c r="N52" i="1"/>
  <c r="O52" i="1"/>
  <c r="Q52" i="1"/>
  <c r="J52" i="1"/>
  <c r="K52" i="1"/>
  <c r="R10" i="1"/>
  <c r="R25" i="1"/>
  <c r="Q45" i="1" l="1"/>
  <c r="P45" i="1"/>
  <c r="O45" i="1"/>
  <c r="N51" i="1"/>
  <c r="M51" i="1"/>
  <c r="L45" i="1"/>
  <c r="K45" i="1"/>
  <c r="J45" i="1"/>
  <c r="J38" i="1"/>
  <c r="R37" i="1"/>
  <c r="H52" i="1" l="1"/>
  <c r="R19" i="1" l="1"/>
  <c r="R47" i="1" s="1"/>
  <c r="Q24" i="1"/>
  <c r="P24" i="1"/>
  <c r="O24" i="1"/>
  <c r="L24" i="1"/>
  <c r="K24" i="1"/>
  <c r="J24" i="1"/>
  <c r="R24" i="1" l="1"/>
  <c r="I24" i="1"/>
  <c r="Q31" i="1" l="1"/>
  <c r="L31" i="1"/>
  <c r="L51" i="1"/>
  <c r="K51" i="1"/>
  <c r="K31" i="1"/>
  <c r="J31" i="1"/>
  <c r="R30" i="1" l="1"/>
  <c r="R51" i="1" s="1"/>
  <c r="I31" i="1"/>
  <c r="R31" i="1" l="1"/>
  <c r="L17" i="1"/>
  <c r="K17" i="1"/>
  <c r="J51" i="1"/>
  <c r="I52" i="1" l="1"/>
  <c r="R52" i="1" s="1"/>
  <c r="R45" i="1"/>
  <c r="I51" i="1" l="1"/>
</calcChain>
</file>

<file path=xl/sharedStrings.xml><?xml version="1.0" encoding="utf-8"?>
<sst xmlns="http://schemas.openxmlformats.org/spreadsheetml/2006/main" count="191" uniqueCount="40">
  <si>
    <t>Aneksi 1.2 "Shpenzimet Buxhetore në Total Programi dhe Total Ministrie/Institucioni Buxhetor"</t>
  </si>
  <si>
    <t>Kodi i Ministris</t>
  </si>
  <si>
    <t>Kodi i Programi</t>
  </si>
  <si>
    <t>Emërtimi i Programit</t>
  </si>
  <si>
    <t>Viti</t>
  </si>
  <si>
    <t>Tipi i Buxhetit</t>
  </si>
  <si>
    <t>Art. 230</t>
  </si>
  <si>
    <t>Art. 231</t>
  </si>
  <si>
    <t>Art. 600</t>
  </si>
  <si>
    <t>Art. 601</t>
  </si>
  <si>
    <t>Art. 602</t>
  </si>
  <si>
    <t>Art. 603</t>
  </si>
  <si>
    <t>Art. 604</t>
  </si>
  <si>
    <t>Art. 605</t>
  </si>
  <si>
    <t>Art. 606</t>
  </si>
  <si>
    <t>Total</t>
  </si>
  <si>
    <t>12</t>
  </si>
  <si>
    <t>01110</t>
  </si>
  <si>
    <t>Planifikimi, Menaxhimi dhe Administrimi</t>
  </si>
  <si>
    <t>Plani fillestar</t>
  </si>
  <si>
    <t>Plani i rishikuar</t>
  </si>
  <si>
    <t>Shpenzime faktike</t>
  </si>
  <si>
    <t>Angazhime</t>
  </si>
  <si>
    <t>Ndryshimi ne vlere absolute</t>
  </si>
  <si>
    <t>Realizimi ne %</t>
  </si>
  <si>
    <t>Te ardhura jashte limiti</t>
  </si>
  <si>
    <t>08220</t>
  </si>
  <si>
    <t xml:space="preserve">Trashëgimia Kulturore dhe Muzetë </t>
  </si>
  <si>
    <t>08230</t>
  </si>
  <si>
    <t>Arti dhe Kultura</t>
  </si>
  <si>
    <t>Total i Ministrisë/Institucionit</t>
  </si>
  <si>
    <t>Numri i punonjesve në Total</t>
  </si>
  <si>
    <t>Numri faktik</t>
  </si>
  <si>
    <t>Periudha e Raportimit  12-2025</t>
  </si>
  <si>
    <t>04760</t>
  </si>
  <si>
    <t>08140</t>
  </si>
  <si>
    <t>08610</t>
  </si>
  <si>
    <t>Zhvillimi i Turizmit</t>
  </si>
  <si>
    <t>Zhvillimi I Sportit</t>
  </si>
  <si>
    <t>Mbeshtetje per Rinine dhe Femijet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</si>
</sst>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1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1"/>
      <name val="Times New Roman"/>
      <family val="1"/>
    </font>
    <font>
      <sz val="9"/>
      <color rgb="FF050505"/>
      <name val="Times New Roman"/>
      <family val="1"/>
    </font>
    <font>
      <b/>
      <sz val="11"/>
      <color rgb="FF000000"/>
      <name val="Times New Roman"/>
      <family val="1"/>
    </font>
    <font>
      <b/>
      <sz val="9"/>
      <color rgb="FF050505"/>
      <name val="Times New Roman"/>
      <family val="1"/>
    </font>
    <font>
      <sz val="9"/>
      <color rgb="FF000000"/>
      <name val="Times New Roman"/>
      <family val="1"/>
    </font>
    <font>
      <sz val="9"/>
      <name val="Times New Roman"/>
      <family val="1"/>
    </font>
    <font>
      <sz val="9"/>
      <color theme="1"/>
      <name val="Times New Roman"/>
      <family val="1"/>
    </font>
  </fonts>
  <fills count="15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</fills>
  <borders count="1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50505"/>
      </left>
      <right style="thin">
        <color rgb="FF050505"/>
      </right>
      <top style="double">
        <color rgb="FF050505"/>
      </top>
      <bottom style="medium">
        <color rgb="FF050505"/>
      </bottom>
      <diagonal/>
    </border>
    <border>
      <left style="thin">
        <color rgb="FF050505"/>
      </left>
      <right style="double">
        <color rgb="FF050505"/>
      </right>
      <top style="double">
        <color rgb="FF050505"/>
      </top>
      <bottom style="medium">
        <color rgb="FF050505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double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double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double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indexed="64"/>
      </bottom>
      <diagonal/>
    </border>
    <border>
      <left style="thin">
        <color rgb="FF000000"/>
      </left>
      <right style="double">
        <color indexed="64"/>
      </right>
      <top style="thin">
        <color rgb="FF000000"/>
      </top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/>
      <right style="thin">
        <color rgb="FF000000"/>
      </right>
      <top style="thin">
        <color rgb="FF000000"/>
      </top>
      <bottom style="double">
        <color indexed="64"/>
      </bottom>
      <diagonal/>
    </border>
    <border>
      <left/>
      <right style="thin">
        <color rgb="FF050505"/>
      </right>
      <top style="double">
        <color rgb="FF050505"/>
      </top>
      <bottom style="medium">
        <color rgb="FF050505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8">
    <xf numFmtId="0" fontId="0" fillId="0" borderId="0" xfId="0"/>
    <xf numFmtId="0" fontId="3" fillId="2" borderId="0" xfId="0" applyFont="1" applyFill="1" applyAlignment="1" applyProtection="1">
      <alignment wrapText="1"/>
      <protection locked="0"/>
    </xf>
    <xf numFmtId="0" fontId="4" fillId="3" borderId="1" xfId="0" applyFont="1" applyFill="1" applyBorder="1" applyAlignment="1">
      <alignment horizontal="left" vertical="top"/>
    </xf>
    <xf numFmtId="0" fontId="3" fillId="0" borderId="0" xfId="0" applyFont="1"/>
    <xf numFmtId="164" fontId="3" fillId="2" borderId="0" xfId="1" applyNumberFormat="1" applyFont="1" applyFill="1" applyAlignment="1" applyProtection="1">
      <alignment wrapText="1"/>
      <protection locked="0"/>
    </xf>
    <xf numFmtId="0" fontId="6" fillId="6" borderId="3" xfId="0" applyFont="1" applyFill="1" applyBorder="1" applyAlignment="1">
      <alignment horizontal="center" vertical="center" wrapText="1"/>
    </xf>
    <xf numFmtId="0" fontId="6" fillId="7" borderId="3" xfId="0" applyFont="1" applyFill="1" applyBorder="1" applyAlignment="1">
      <alignment horizontal="center" vertical="center"/>
    </xf>
    <xf numFmtId="0" fontId="6" fillId="8" borderId="4" xfId="0" applyFont="1" applyFill="1" applyBorder="1" applyAlignment="1">
      <alignment horizontal="center" vertical="center"/>
    </xf>
    <xf numFmtId="0" fontId="7" fillId="10" borderId="5" xfId="0" applyFont="1" applyFill="1" applyBorder="1" applyAlignment="1">
      <alignment horizontal="center" vertical="center"/>
    </xf>
    <xf numFmtId="0" fontId="7" fillId="11" borderId="5" xfId="0" applyFont="1" applyFill="1" applyBorder="1" applyAlignment="1">
      <alignment horizontal="left" vertical="center"/>
    </xf>
    <xf numFmtId="3" fontId="7" fillId="12" borderId="5" xfId="0" applyNumberFormat="1" applyFont="1" applyFill="1" applyBorder="1" applyAlignment="1">
      <alignment horizontal="right" vertical="center"/>
    </xf>
    <xf numFmtId="3" fontId="7" fillId="13" borderId="6" xfId="0" applyNumberFormat="1" applyFont="1" applyFill="1" applyBorder="1" applyAlignment="1">
      <alignment horizontal="right" vertical="center"/>
    </xf>
    <xf numFmtId="164" fontId="3" fillId="0" borderId="0" xfId="1" applyNumberFormat="1" applyFont="1"/>
    <xf numFmtId="9" fontId="7" fillId="12" borderId="5" xfId="2" applyFont="1" applyFill="1" applyBorder="1" applyAlignment="1">
      <alignment horizontal="right" vertical="center"/>
    </xf>
    <xf numFmtId="9" fontId="7" fillId="13" borderId="6" xfId="2" applyFont="1" applyFill="1" applyBorder="1" applyAlignment="1">
      <alignment horizontal="right" vertical="center"/>
    </xf>
    <xf numFmtId="164" fontId="3" fillId="0" borderId="0" xfId="0" applyNumberFormat="1" applyFont="1"/>
    <xf numFmtId="0" fontId="8" fillId="10" borderId="5" xfId="0" applyFont="1" applyFill="1" applyBorder="1" applyAlignment="1">
      <alignment horizontal="center" vertical="center"/>
    </xf>
    <xf numFmtId="3" fontId="7" fillId="12" borderId="10" xfId="0" applyNumberFormat="1" applyFont="1" applyFill="1" applyBorder="1" applyAlignment="1">
      <alignment horizontal="right" vertical="center"/>
    </xf>
    <xf numFmtId="3" fontId="7" fillId="12" borderId="7" xfId="0" applyNumberFormat="1" applyFont="1" applyFill="1" applyBorder="1" applyAlignment="1">
      <alignment horizontal="right" vertical="center"/>
    </xf>
    <xf numFmtId="3" fontId="7" fillId="12" borderId="8" xfId="0" applyNumberFormat="1" applyFont="1" applyFill="1" applyBorder="1" applyAlignment="1">
      <alignment horizontal="right" vertical="center"/>
    </xf>
    <xf numFmtId="9" fontId="7" fillId="12" borderId="7" xfId="2" applyFont="1" applyFill="1" applyBorder="1" applyAlignment="1">
      <alignment horizontal="right" vertical="center"/>
    </xf>
    <xf numFmtId="9" fontId="7" fillId="12" borderId="8" xfId="2" applyFont="1" applyFill="1" applyBorder="1" applyAlignment="1">
      <alignment horizontal="right" vertical="center"/>
    </xf>
    <xf numFmtId="3" fontId="7" fillId="12" borderId="11" xfId="0" applyNumberFormat="1" applyFont="1" applyFill="1" applyBorder="1" applyAlignment="1">
      <alignment horizontal="right" vertical="center"/>
    </xf>
    <xf numFmtId="3" fontId="3" fillId="0" borderId="0" xfId="0" applyNumberFormat="1" applyFont="1"/>
    <xf numFmtId="164" fontId="7" fillId="12" borderId="5" xfId="1" applyNumberFormat="1" applyFont="1" applyFill="1" applyBorder="1" applyAlignment="1">
      <alignment horizontal="right" vertical="center"/>
    </xf>
    <xf numFmtId="164" fontId="3" fillId="2" borderId="0" xfId="0" applyNumberFormat="1" applyFont="1" applyFill="1" applyAlignment="1" applyProtection="1">
      <alignment wrapText="1"/>
      <protection locked="0"/>
    </xf>
    <xf numFmtId="3" fontId="3" fillId="2" borderId="0" xfId="0" applyNumberFormat="1" applyFont="1" applyFill="1" applyAlignment="1" applyProtection="1">
      <alignment wrapText="1"/>
      <protection locked="0"/>
    </xf>
    <xf numFmtId="0" fontId="7" fillId="0" borderId="5" xfId="0" applyFont="1" applyBorder="1" applyAlignment="1">
      <alignment horizontal="center" vertical="center"/>
    </xf>
    <xf numFmtId="9" fontId="7" fillId="12" borderId="13" xfId="2" applyFont="1" applyFill="1" applyBorder="1" applyAlignment="1">
      <alignment horizontal="right" vertical="center"/>
    </xf>
    <xf numFmtId="3" fontId="7" fillId="13" borderId="13" xfId="0" applyNumberFormat="1" applyFont="1" applyFill="1" applyBorder="1" applyAlignment="1">
      <alignment horizontal="right" vertical="center"/>
    </xf>
    <xf numFmtId="9" fontId="7" fillId="13" borderId="13" xfId="2" applyFont="1" applyFill="1" applyBorder="1" applyAlignment="1">
      <alignment horizontal="right" vertical="center"/>
    </xf>
    <xf numFmtId="164" fontId="7" fillId="13" borderId="13" xfId="1" applyNumberFormat="1" applyFont="1" applyFill="1" applyBorder="1" applyAlignment="1">
      <alignment horizontal="right" vertical="center"/>
    </xf>
    <xf numFmtId="3" fontId="7" fillId="13" borderId="12" xfId="0" applyNumberFormat="1" applyFont="1" applyFill="1" applyBorder="1" applyAlignment="1">
      <alignment horizontal="right" vertical="center"/>
    </xf>
    <xf numFmtId="9" fontId="7" fillId="12" borderId="12" xfId="2" applyFont="1" applyFill="1" applyBorder="1" applyAlignment="1">
      <alignment horizontal="right" vertical="center"/>
    </xf>
    <xf numFmtId="3" fontId="7" fillId="12" borderId="12" xfId="0" applyNumberFormat="1" applyFont="1" applyFill="1" applyBorder="1" applyAlignment="1">
      <alignment horizontal="right" vertical="center"/>
    </xf>
    <xf numFmtId="3" fontId="7" fillId="12" borderId="14" xfId="0" applyNumberFormat="1" applyFont="1" applyFill="1" applyBorder="1" applyAlignment="1">
      <alignment horizontal="right" vertical="center"/>
    </xf>
    <xf numFmtId="3" fontId="7" fillId="13" borderId="15" xfId="0" applyNumberFormat="1" applyFont="1" applyFill="1" applyBorder="1" applyAlignment="1">
      <alignment horizontal="right" vertical="center"/>
    </xf>
    <xf numFmtId="0" fontId="7" fillId="10" borderId="14" xfId="0" applyFont="1" applyFill="1" applyBorder="1" applyAlignment="1">
      <alignment horizontal="center" vertical="center"/>
    </xf>
    <xf numFmtId="0" fontId="7" fillId="11" borderId="14" xfId="0" applyFont="1" applyFill="1" applyBorder="1" applyAlignment="1">
      <alignment horizontal="left" vertical="center"/>
    </xf>
    <xf numFmtId="0" fontId="7" fillId="9" borderId="9" xfId="0" applyFont="1" applyFill="1" applyBorder="1" applyAlignment="1">
      <alignment horizontal="center" vertical="center"/>
    </xf>
    <xf numFmtId="0" fontId="7" fillId="9" borderId="17" xfId="0" applyFont="1" applyFill="1" applyBorder="1" applyAlignment="1">
      <alignment horizontal="center" vertical="center"/>
    </xf>
    <xf numFmtId="0" fontId="6" fillId="5" borderId="18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 applyProtection="1">
      <alignment wrapText="1"/>
      <protection locked="0"/>
    </xf>
    <xf numFmtId="3" fontId="9" fillId="13" borderId="13" xfId="0" applyNumberFormat="1" applyFont="1" applyFill="1" applyBorder="1" applyAlignment="1">
      <alignment horizontal="right" vertical="center"/>
    </xf>
    <xf numFmtId="0" fontId="3" fillId="0" borderId="0" xfId="0" applyFont="1" applyAlignment="1" applyProtection="1">
      <alignment wrapText="1"/>
      <protection locked="0"/>
    </xf>
    <xf numFmtId="0" fontId="8" fillId="10" borderId="5" xfId="0" quotePrefix="1" applyFont="1" applyFill="1" applyBorder="1" applyAlignment="1">
      <alignment horizontal="center" vertical="center"/>
    </xf>
    <xf numFmtId="164" fontId="7" fillId="12" borderId="13" xfId="1" applyNumberFormat="1" applyFont="1" applyFill="1" applyBorder="1" applyAlignment="1">
      <alignment horizontal="right" vertical="center"/>
    </xf>
    <xf numFmtId="9" fontId="7" fillId="13" borderId="12" xfId="2" applyFont="1" applyFill="1" applyBorder="1" applyAlignment="1">
      <alignment horizontal="right" vertical="center"/>
    </xf>
    <xf numFmtId="0" fontId="3" fillId="0" borderId="16" xfId="0" applyFont="1" applyBorder="1" applyAlignment="1" applyProtection="1">
      <alignment wrapText="1"/>
      <protection locked="0"/>
    </xf>
    <xf numFmtId="0" fontId="7" fillId="0" borderId="9" xfId="0" applyFont="1" applyBorder="1" applyAlignment="1">
      <alignment horizontal="center" vertical="center"/>
    </xf>
    <xf numFmtId="0" fontId="7" fillId="0" borderId="5" xfId="0" applyFont="1" applyBorder="1" applyAlignment="1">
      <alignment horizontal="left" vertical="center"/>
    </xf>
    <xf numFmtId="3" fontId="7" fillId="0" borderId="5" xfId="0" applyNumberFormat="1" applyFont="1" applyBorder="1" applyAlignment="1">
      <alignment horizontal="right" vertical="center"/>
    </xf>
    <xf numFmtId="164" fontId="3" fillId="0" borderId="0" xfId="1" applyNumberFormat="1" applyFont="1" applyFill="1"/>
    <xf numFmtId="3" fontId="7" fillId="0" borderId="8" xfId="0" applyNumberFormat="1" applyFont="1" applyBorder="1" applyAlignment="1">
      <alignment horizontal="right" vertical="center"/>
    </xf>
    <xf numFmtId="164" fontId="3" fillId="0" borderId="0" xfId="1" applyNumberFormat="1" applyFont="1" applyFill="1" applyAlignment="1" applyProtection="1">
      <alignment wrapText="1"/>
      <protection locked="0"/>
    </xf>
    <xf numFmtId="3" fontId="7" fillId="0" borderId="8" xfId="0" applyNumberFormat="1" applyFont="1" applyBorder="1" applyAlignment="1">
      <alignment horizontal="right" vertical="center"/>
    </xf>
    <xf numFmtId="3" fontId="7" fillId="12" borderId="8" xfId="0" applyNumberFormat="1" applyFont="1" applyFill="1" applyBorder="1" applyAlignment="1">
      <alignment horizontal="right" vertical="center"/>
    </xf>
    <xf numFmtId="0" fontId="7" fillId="14" borderId="2" xfId="0" applyFont="1" applyFill="1" applyBorder="1" applyAlignment="1">
      <alignment horizontal="left" vertical="top"/>
    </xf>
    <xf numFmtId="3" fontId="7" fillId="12" borderId="11" xfId="0" applyNumberFormat="1" applyFont="1" applyFill="1" applyBorder="1" applyAlignment="1">
      <alignment horizontal="right" vertical="center"/>
    </xf>
    <xf numFmtId="3" fontId="7" fillId="12" borderId="14" xfId="0" applyNumberFormat="1" applyFont="1" applyFill="1" applyBorder="1" applyAlignment="1">
      <alignment horizontal="right" vertical="center"/>
    </xf>
    <xf numFmtId="3" fontId="7" fillId="12" borderId="10" xfId="0" applyNumberFormat="1" applyFont="1" applyFill="1" applyBorder="1" applyAlignment="1">
      <alignment horizontal="right" vertical="center"/>
    </xf>
    <xf numFmtId="9" fontId="7" fillId="12" borderId="8" xfId="2" applyFont="1" applyFill="1" applyBorder="1" applyAlignment="1">
      <alignment horizontal="right" vertical="center"/>
    </xf>
    <xf numFmtId="3" fontId="7" fillId="12" borderId="5" xfId="0" applyNumberFormat="1" applyFont="1" applyFill="1" applyBorder="1" applyAlignment="1">
      <alignment horizontal="right" vertical="center"/>
    </xf>
    <xf numFmtId="0" fontId="5" fillId="0" borderId="2" xfId="0" applyFont="1" applyBorder="1" applyAlignment="1">
      <alignment horizontal="center" vertical="top"/>
    </xf>
    <xf numFmtId="0" fontId="6" fillId="4" borderId="1" xfId="0" applyFont="1" applyFill="1" applyBorder="1" applyAlignment="1">
      <alignment horizontal="left" vertical="center"/>
    </xf>
    <xf numFmtId="0" fontId="4" fillId="3" borderId="2" xfId="0" applyFont="1" applyFill="1" applyBorder="1" applyAlignment="1">
      <alignment horizontal="left" vertical="top"/>
    </xf>
    <xf numFmtId="0" fontId="4" fillId="3" borderId="16" xfId="0" applyFont="1" applyFill="1" applyBorder="1" applyAlignment="1">
      <alignment horizontal="left" vertical="top"/>
    </xf>
    <xf numFmtId="0" fontId="6" fillId="7" borderId="3" xfId="0" applyFont="1" applyFill="1" applyBorder="1" applyAlignment="1">
      <alignment horizontal="center" vertical="center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/>
  </sheetPr>
  <dimension ref="A1:V70"/>
  <sheetViews>
    <sheetView tabSelected="1" topLeftCell="A29" workbookViewId="0">
      <selection activeCell="J60" sqref="C58:J60"/>
    </sheetView>
  </sheetViews>
  <sheetFormatPr defaultRowHeight="15" x14ac:dyDescent="0.25"/>
  <cols>
    <col min="1" max="1" width="3.28515625" style="3" customWidth="1"/>
    <col min="2" max="2" width="0.140625" style="3" customWidth="1"/>
    <col min="3" max="3" width="9" style="3" customWidth="1"/>
    <col min="4" max="4" width="9.140625" style="3" customWidth="1"/>
    <col min="5" max="5" width="31" style="3" customWidth="1"/>
    <col min="6" max="6" width="11.85546875" style="3" customWidth="1"/>
    <col min="7" max="7" width="16.42578125" style="3" customWidth="1"/>
    <col min="8" max="12" width="16.140625" style="3" customWidth="1"/>
    <col min="13" max="13" width="14" style="3" customWidth="1"/>
    <col min="14" max="14" width="0.140625" style="3" hidden="1" customWidth="1"/>
    <col min="15" max="15" width="13.140625" style="3" customWidth="1"/>
    <col min="16" max="17" width="14.85546875" style="3" customWidth="1"/>
    <col min="18" max="18" width="15" style="3" customWidth="1"/>
    <col min="19" max="19" width="18" style="3" bestFit="1" customWidth="1"/>
    <col min="20" max="20" width="16.85546875" style="3" bestFit="1" customWidth="1"/>
    <col min="21" max="22" width="18" style="3" bestFit="1" customWidth="1"/>
    <col min="23" max="16384" width="9.140625" style="3"/>
  </cols>
  <sheetData>
    <row r="1" spans="1:22" x14ac:dyDescent="0.25">
      <c r="A1" s="1"/>
      <c r="B1" s="1"/>
      <c r="C1" s="2"/>
      <c r="D1" s="44"/>
      <c r="E1" s="1"/>
      <c r="F1" s="1"/>
      <c r="G1" s="1"/>
      <c r="I1" s="4"/>
      <c r="J1" s="4"/>
      <c r="K1" s="4"/>
      <c r="L1" s="4"/>
      <c r="M1" s="4"/>
      <c r="N1" s="4"/>
      <c r="O1" s="4"/>
      <c r="P1" s="4"/>
      <c r="Q1" s="4"/>
      <c r="R1" s="54"/>
    </row>
    <row r="2" spans="1:22" x14ac:dyDescent="0.25">
      <c r="A2" s="1"/>
      <c r="B2" s="1"/>
      <c r="C2" s="63" t="s">
        <v>0</v>
      </c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</row>
    <row r="3" spans="1:22" ht="15.75" thickBot="1" x14ac:dyDescent="0.3">
      <c r="A3" s="1"/>
      <c r="B3" s="1"/>
      <c r="C3" s="64" t="s">
        <v>33</v>
      </c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</row>
    <row r="4" spans="1:22" ht="33" customHeight="1" thickTop="1" thickBot="1" x14ac:dyDescent="0.3">
      <c r="A4" s="65"/>
      <c r="B4" s="66"/>
      <c r="C4" s="41" t="s">
        <v>1</v>
      </c>
      <c r="D4" s="5" t="s">
        <v>2</v>
      </c>
      <c r="E4" s="5" t="s">
        <v>3</v>
      </c>
      <c r="F4" s="5" t="s">
        <v>4</v>
      </c>
      <c r="G4" s="5" t="s">
        <v>5</v>
      </c>
      <c r="H4" s="6" t="s">
        <v>6</v>
      </c>
      <c r="I4" s="6" t="s">
        <v>7</v>
      </c>
      <c r="J4" s="6" t="s">
        <v>8</v>
      </c>
      <c r="K4" s="6" t="s">
        <v>9</v>
      </c>
      <c r="L4" s="6" t="s">
        <v>10</v>
      </c>
      <c r="M4" s="67" t="s">
        <v>11</v>
      </c>
      <c r="N4" s="67"/>
      <c r="O4" s="6" t="s">
        <v>12</v>
      </c>
      <c r="P4" s="6" t="s">
        <v>13</v>
      </c>
      <c r="Q4" s="6" t="s">
        <v>14</v>
      </c>
      <c r="R4" s="7" t="s">
        <v>15</v>
      </c>
    </row>
    <row r="5" spans="1:22" x14ac:dyDescent="0.25">
      <c r="A5" s="1"/>
      <c r="B5" s="42"/>
      <c r="C5" s="39" t="s">
        <v>16</v>
      </c>
      <c r="D5" s="8" t="s">
        <v>17</v>
      </c>
      <c r="E5" s="8" t="s">
        <v>18</v>
      </c>
      <c r="F5" s="8">
        <v>2025</v>
      </c>
      <c r="G5" s="9" t="s">
        <v>19</v>
      </c>
      <c r="H5" s="10">
        <v>0</v>
      </c>
      <c r="I5" s="10">
        <v>80000000</v>
      </c>
      <c r="J5" s="10">
        <v>253687000</v>
      </c>
      <c r="K5" s="10">
        <v>42400000</v>
      </c>
      <c r="L5" s="10">
        <v>147844000</v>
      </c>
      <c r="M5" s="62">
        <v>0</v>
      </c>
      <c r="N5" s="62"/>
      <c r="O5" s="10">
        <v>0</v>
      </c>
      <c r="P5" s="10">
        <v>0</v>
      </c>
      <c r="Q5" s="10">
        <v>3048000</v>
      </c>
      <c r="R5" s="11">
        <f>H5+I5+J5+K5+L5+M5+O5+P5+Q5</f>
        <v>526979000</v>
      </c>
    </row>
    <row r="6" spans="1:22" x14ac:dyDescent="0.25">
      <c r="A6" s="1"/>
      <c r="B6" s="42"/>
      <c r="C6" s="39" t="s">
        <v>16</v>
      </c>
      <c r="D6" s="8" t="s">
        <v>17</v>
      </c>
      <c r="E6" s="8" t="s">
        <v>18</v>
      </c>
      <c r="F6" s="8">
        <v>2025</v>
      </c>
      <c r="G6" s="9" t="s">
        <v>20</v>
      </c>
      <c r="H6" s="10">
        <v>0</v>
      </c>
      <c r="I6" s="10">
        <v>21936937</v>
      </c>
      <c r="J6" s="10">
        <v>307887000</v>
      </c>
      <c r="K6" s="10">
        <v>48789000</v>
      </c>
      <c r="L6" s="10">
        <v>164044000</v>
      </c>
      <c r="M6" s="62"/>
      <c r="N6" s="62"/>
      <c r="O6" s="10"/>
      <c r="P6" s="10">
        <v>30000000</v>
      </c>
      <c r="Q6" s="10">
        <v>4456872</v>
      </c>
      <c r="R6" s="11">
        <f t="shared" ref="R6:R8" si="0">H6+I6+J6+K6+L6+M6+O6+P6+Q6</f>
        <v>577113809</v>
      </c>
      <c r="S6" s="12"/>
      <c r="T6" s="12"/>
      <c r="U6" s="12"/>
      <c r="V6" s="12"/>
    </row>
    <row r="7" spans="1:22" x14ac:dyDescent="0.25">
      <c r="A7" s="1"/>
      <c r="B7" s="42"/>
      <c r="C7" s="39" t="s">
        <v>16</v>
      </c>
      <c r="D7" s="8" t="s">
        <v>17</v>
      </c>
      <c r="E7" s="8" t="s">
        <v>18</v>
      </c>
      <c r="F7" s="8">
        <v>2025</v>
      </c>
      <c r="G7" s="9" t="s">
        <v>21</v>
      </c>
      <c r="H7" s="10">
        <v>0</v>
      </c>
      <c r="I7" s="10">
        <v>21936937</v>
      </c>
      <c r="J7" s="10">
        <v>292050300</v>
      </c>
      <c r="K7" s="10">
        <v>48776108</v>
      </c>
      <c r="L7" s="10">
        <v>152944215.08000001</v>
      </c>
      <c r="M7" s="62"/>
      <c r="N7" s="62"/>
      <c r="O7" s="10"/>
      <c r="P7" s="10">
        <v>28570730</v>
      </c>
      <c r="Q7" s="10">
        <v>2153319</v>
      </c>
      <c r="R7" s="11">
        <f t="shared" si="0"/>
        <v>546431609.08000004</v>
      </c>
    </row>
    <row r="8" spans="1:22" x14ac:dyDescent="0.25">
      <c r="A8" s="1"/>
      <c r="B8" s="42"/>
      <c r="C8" s="39" t="s">
        <v>16</v>
      </c>
      <c r="D8" s="8" t="s">
        <v>17</v>
      </c>
      <c r="E8" s="8" t="s">
        <v>18</v>
      </c>
      <c r="F8" s="8">
        <v>2025</v>
      </c>
      <c r="G8" s="9" t="s">
        <v>22</v>
      </c>
      <c r="H8" s="10">
        <v>0</v>
      </c>
      <c r="I8" s="10"/>
      <c r="J8" s="10"/>
      <c r="K8" s="10"/>
      <c r="L8" s="10">
        <v>11099175</v>
      </c>
      <c r="M8" s="62"/>
      <c r="N8" s="62"/>
      <c r="O8" s="10"/>
      <c r="P8" s="10"/>
      <c r="Q8" s="10"/>
      <c r="R8" s="11">
        <f t="shared" si="0"/>
        <v>11099175</v>
      </c>
    </row>
    <row r="9" spans="1:22" x14ac:dyDescent="0.25">
      <c r="A9" s="1"/>
      <c r="B9" s="42"/>
      <c r="C9" s="39" t="s">
        <v>16</v>
      </c>
      <c r="D9" s="8"/>
      <c r="E9" s="8" t="s">
        <v>23</v>
      </c>
      <c r="F9" s="8">
        <v>2025</v>
      </c>
      <c r="G9" s="9"/>
      <c r="H9" s="10">
        <f>H6-H7-H8</f>
        <v>0</v>
      </c>
      <c r="I9" s="10">
        <f>I6-I7-I8</f>
        <v>0</v>
      </c>
      <c r="J9" s="10">
        <f>J6-J7-J8</f>
        <v>15836700</v>
      </c>
      <c r="K9" s="10">
        <f>K6-K7-K8</f>
        <v>12892</v>
      </c>
      <c r="L9" s="10">
        <f>L6-L7-L8</f>
        <v>609.91999998688698</v>
      </c>
      <c r="M9" s="10">
        <f t="shared" ref="M9" si="1">M6-M7-M8</f>
        <v>0</v>
      </c>
      <c r="N9" s="10">
        <f t="shared" ref="N9:O9" si="2">N6-N7-N8</f>
        <v>0</v>
      </c>
      <c r="O9" s="10">
        <f t="shared" si="2"/>
        <v>0</v>
      </c>
      <c r="P9" s="10">
        <f>P6-P7-P8</f>
        <v>1429270</v>
      </c>
      <c r="Q9" s="10">
        <f>Q6-Q7-Q8</f>
        <v>2303553</v>
      </c>
      <c r="R9" s="11">
        <f>H9+I9+J9+K9+L9+M9+O9+P9+Q9</f>
        <v>19583024.919999987</v>
      </c>
    </row>
    <row r="10" spans="1:22" x14ac:dyDescent="0.25">
      <c r="A10" s="1"/>
      <c r="B10" s="42"/>
      <c r="C10" s="39" t="s">
        <v>16</v>
      </c>
      <c r="D10" s="8"/>
      <c r="E10" s="8" t="s">
        <v>24</v>
      </c>
      <c r="F10" s="8">
        <v>2025</v>
      </c>
      <c r="G10" s="9"/>
      <c r="H10" s="13"/>
      <c r="I10" s="13">
        <f>I7/I6</f>
        <v>1</v>
      </c>
      <c r="J10" s="13">
        <f>J7/J6</f>
        <v>0.9485632715899015</v>
      </c>
      <c r="K10" s="13">
        <f>K7/K6</f>
        <v>0.99973576010986087</v>
      </c>
      <c r="L10" s="13">
        <f>L7/L6</f>
        <v>0.93233653824583651</v>
      </c>
      <c r="M10" s="62"/>
      <c r="N10" s="62"/>
      <c r="O10" s="10"/>
      <c r="P10" s="13">
        <f>P7/P6</f>
        <v>0.95235766666666666</v>
      </c>
      <c r="Q10" s="13">
        <f>Q7/Q6</f>
        <v>0.48314580270647217</v>
      </c>
      <c r="R10" s="14">
        <f>R7/R6</f>
        <v>0.94683509657624576</v>
      </c>
    </row>
    <row r="11" spans="1:22" x14ac:dyDescent="0.25">
      <c r="A11" s="1"/>
      <c r="B11" s="42"/>
      <c r="C11" s="39" t="s">
        <v>16</v>
      </c>
      <c r="D11" s="8"/>
      <c r="E11" s="8" t="s">
        <v>25</v>
      </c>
      <c r="F11" s="8">
        <v>2025</v>
      </c>
      <c r="G11" s="9" t="s">
        <v>21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  <c r="M11" s="62">
        <v>0</v>
      </c>
      <c r="N11" s="62"/>
      <c r="O11" s="10">
        <v>0</v>
      </c>
      <c r="P11" s="10">
        <v>0</v>
      </c>
      <c r="Q11" s="10">
        <v>83831</v>
      </c>
      <c r="R11" s="11">
        <v>83831</v>
      </c>
      <c r="S11" s="23"/>
    </row>
    <row r="12" spans="1:22" x14ac:dyDescent="0.25">
      <c r="A12" s="1"/>
      <c r="B12" s="42"/>
      <c r="C12" s="39" t="s">
        <v>16</v>
      </c>
      <c r="D12" s="16" t="s">
        <v>26</v>
      </c>
      <c r="E12" s="8" t="s">
        <v>27</v>
      </c>
      <c r="F12" s="8">
        <v>2025</v>
      </c>
      <c r="G12" s="9" t="s">
        <v>19</v>
      </c>
      <c r="H12" s="10">
        <v>30000000</v>
      </c>
      <c r="I12" s="10">
        <v>242500000</v>
      </c>
      <c r="J12" s="10">
        <v>349286000</v>
      </c>
      <c r="K12" s="10">
        <v>59574000</v>
      </c>
      <c r="L12" s="10">
        <v>225076000</v>
      </c>
      <c r="M12" s="62">
        <v>0</v>
      </c>
      <c r="N12" s="62"/>
      <c r="O12" s="10">
        <v>98995000</v>
      </c>
      <c r="P12" s="10">
        <v>491000</v>
      </c>
      <c r="Q12" s="10">
        <v>113456000</v>
      </c>
      <c r="R12" s="29">
        <f>H12+I12+J12+K12+L12+M12+O12+P12+Q12</f>
        <v>1119378000</v>
      </c>
      <c r="S12" s="12"/>
      <c r="T12" s="12"/>
      <c r="U12" s="12"/>
      <c r="V12" s="12"/>
    </row>
    <row r="13" spans="1:22" x14ac:dyDescent="0.25">
      <c r="A13" s="1"/>
      <c r="B13" s="42"/>
      <c r="C13" s="39" t="s">
        <v>16</v>
      </c>
      <c r="D13" s="8" t="s">
        <v>26</v>
      </c>
      <c r="E13" s="8" t="s">
        <v>27</v>
      </c>
      <c r="F13" s="8">
        <v>2025</v>
      </c>
      <c r="G13" s="9" t="s">
        <v>20</v>
      </c>
      <c r="H13" s="10">
        <v>76951647</v>
      </c>
      <c r="I13" s="10">
        <f>201133353+23000000</f>
        <v>224133353</v>
      </c>
      <c r="J13" s="10">
        <v>386491000</v>
      </c>
      <c r="K13" s="10">
        <v>66136000</v>
      </c>
      <c r="L13" s="10">
        <v>224357000</v>
      </c>
      <c r="M13" s="62"/>
      <c r="N13" s="62"/>
      <c r="O13" s="10">
        <v>145235000</v>
      </c>
      <c r="P13" s="10">
        <v>308000</v>
      </c>
      <c r="Q13" s="10">
        <v>24888000</v>
      </c>
      <c r="R13" s="29">
        <f t="shared" ref="R13:R16" si="3">H13+I13+J13+K13+L13+M13+O13+P13+Q13</f>
        <v>1148500000</v>
      </c>
      <c r="S13" s="12"/>
      <c r="T13" s="12"/>
      <c r="U13" s="12"/>
    </row>
    <row r="14" spans="1:22" x14ac:dyDescent="0.25">
      <c r="A14" s="1"/>
      <c r="B14" s="42"/>
      <c r="C14" s="39" t="s">
        <v>16</v>
      </c>
      <c r="D14" s="8" t="s">
        <v>26</v>
      </c>
      <c r="E14" s="8" t="s">
        <v>27</v>
      </c>
      <c r="F14" s="8">
        <v>2025</v>
      </c>
      <c r="G14" s="9" t="s">
        <v>21</v>
      </c>
      <c r="H14" s="10">
        <v>42537600</v>
      </c>
      <c r="I14" s="10">
        <f>134071896+22463964</f>
        <v>156535860</v>
      </c>
      <c r="J14" s="10">
        <v>383353943</v>
      </c>
      <c r="K14" s="10">
        <v>64581570</v>
      </c>
      <c r="L14" s="10">
        <v>196706645</v>
      </c>
      <c r="M14" s="62"/>
      <c r="N14" s="62"/>
      <c r="O14" s="10">
        <v>136858567</v>
      </c>
      <c r="P14" s="10">
        <v>292392</v>
      </c>
      <c r="Q14" s="10">
        <v>8520887</v>
      </c>
      <c r="R14" s="29">
        <f t="shared" si="3"/>
        <v>989387464</v>
      </c>
      <c r="U14" s="15"/>
    </row>
    <row r="15" spans="1:22" x14ac:dyDescent="0.25">
      <c r="A15" s="1"/>
      <c r="B15" s="42"/>
      <c r="C15" s="39" t="s">
        <v>16</v>
      </c>
      <c r="D15" s="8" t="s">
        <v>26</v>
      </c>
      <c r="E15" s="8" t="s">
        <v>27</v>
      </c>
      <c r="F15" s="8">
        <v>2025</v>
      </c>
      <c r="G15" s="9" t="s">
        <v>22</v>
      </c>
      <c r="H15" s="10">
        <v>22550400</v>
      </c>
      <c r="I15" s="10">
        <v>30348603</v>
      </c>
      <c r="J15" s="10"/>
      <c r="K15" s="10"/>
      <c r="L15" s="10">
        <v>805196</v>
      </c>
      <c r="M15" s="62"/>
      <c r="N15" s="62"/>
      <c r="O15" s="10"/>
      <c r="P15" s="10"/>
      <c r="Q15" s="10"/>
      <c r="R15" s="29">
        <f t="shared" si="3"/>
        <v>53704199</v>
      </c>
    </row>
    <row r="16" spans="1:22" x14ac:dyDescent="0.25">
      <c r="A16" s="1"/>
      <c r="B16" s="42"/>
      <c r="C16" s="39" t="s">
        <v>16</v>
      </c>
      <c r="D16" s="8"/>
      <c r="E16" s="8" t="s">
        <v>23</v>
      </c>
      <c r="F16" s="8">
        <v>2025</v>
      </c>
      <c r="G16" s="9"/>
      <c r="H16" s="10">
        <f>H13-H14-H15</f>
        <v>11863647</v>
      </c>
      <c r="I16" s="10">
        <f>I13-I14-I15</f>
        <v>37248890</v>
      </c>
      <c r="J16" s="10">
        <f>J13-J14-J15</f>
        <v>3137057</v>
      </c>
      <c r="K16" s="10">
        <f>K13-K14-K15</f>
        <v>1554430</v>
      </c>
      <c r="L16" s="10">
        <f>L13-L14-L15</f>
        <v>26845159</v>
      </c>
      <c r="M16" s="62">
        <f t="shared" ref="M16:O16" si="4">M13-M14-M15</f>
        <v>0</v>
      </c>
      <c r="N16" s="62">
        <f t="shared" si="4"/>
        <v>0</v>
      </c>
      <c r="O16" s="10">
        <f t="shared" si="4"/>
        <v>8376433</v>
      </c>
      <c r="P16" s="10">
        <f>P13-P14-P15</f>
        <v>15608</v>
      </c>
      <c r="Q16" s="10">
        <f>Q13-Q14-Q15</f>
        <v>16367113</v>
      </c>
      <c r="R16" s="29">
        <f t="shared" si="3"/>
        <v>105408337</v>
      </c>
    </row>
    <row r="17" spans="1:22" x14ac:dyDescent="0.25">
      <c r="A17" s="1"/>
      <c r="B17" s="42"/>
      <c r="C17" s="39" t="s">
        <v>16</v>
      </c>
      <c r="D17" s="8"/>
      <c r="E17" s="8" t="s">
        <v>24</v>
      </c>
      <c r="F17" s="8">
        <v>2025</v>
      </c>
      <c r="G17" s="9"/>
      <c r="H17" s="13"/>
      <c r="I17" s="13"/>
      <c r="J17" s="13">
        <f>J14/J13</f>
        <v>0.99188323402097334</v>
      </c>
      <c r="K17" s="13">
        <f>K14/K13</f>
        <v>0.9764964618362163</v>
      </c>
      <c r="L17" s="13">
        <f>L14/L13</f>
        <v>0.87675733317881765</v>
      </c>
      <c r="M17" s="62">
        <v>0</v>
      </c>
      <c r="N17" s="62"/>
      <c r="O17" s="13">
        <f>O14/O13</f>
        <v>0.94232496987640724</v>
      </c>
      <c r="P17" s="13">
        <f>P14/P13</f>
        <v>0.94932467532467535</v>
      </c>
      <c r="Q17" s="13">
        <f>Q14/Q13</f>
        <v>0.34236929443908709</v>
      </c>
      <c r="R17" s="28">
        <f>R14/R13</f>
        <v>0.86146056943839788</v>
      </c>
    </row>
    <row r="18" spans="1:22" x14ac:dyDescent="0.25">
      <c r="A18" s="1"/>
      <c r="B18" s="42"/>
      <c r="C18" s="39" t="s">
        <v>16</v>
      </c>
      <c r="D18" s="8"/>
      <c r="E18" s="8" t="s">
        <v>25</v>
      </c>
      <c r="F18" s="8">
        <v>2025</v>
      </c>
      <c r="G18" s="9" t="s">
        <v>21</v>
      </c>
      <c r="H18" s="13"/>
      <c r="I18" s="24">
        <v>114144</v>
      </c>
      <c r="J18" s="13"/>
      <c r="K18" s="13"/>
      <c r="L18" s="24">
        <v>1101164</v>
      </c>
      <c r="M18" s="10"/>
      <c r="N18" s="10"/>
      <c r="O18" s="13"/>
      <c r="P18" s="13"/>
      <c r="Q18" s="13"/>
      <c r="R18" s="46">
        <f t="shared" ref="R18" si="5">H18+I18+J18+K18+L18+M18+O18+P18+Q18</f>
        <v>1215308</v>
      </c>
    </row>
    <row r="19" spans="1:22" x14ac:dyDescent="0.25">
      <c r="A19" s="1"/>
      <c r="B19" s="42"/>
      <c r="C19" s="39" t="s">
        <v>16</v>
      </c>
      <c r="D19" s="16" t="s">
        <v>28</v>
      </c>
      <c r="E19" s="8" t="s">
        <v>29</v>
      </c>
      <c r="F19" s="8">
        <v>2025</v>
      </c>
      <c r="G19" s="9" t="s">
        <v>19</v>
      </c>
      <c r="H19" s="10">
        <v>500000</v>
      </c>
      <c r="I19" s="10">
        <v>1467000000</v>
      </c>
      <c r="J19" s="10">
        <v>785201000</v>
      </c>
      <c r="K19" s="10">
        <v>131600000</v>
      </c>
      <c r="L19" s="10">
        <v>122564000</v>
      </c>
      <c r="M19" s="62">
        <v>0</v>
      </c>
      <c r="N19" s="62"/>
      <c r="O19" s="10">
        <v>471950000</v>
      </c>
      <c r="P19" s="10">
        <v>9960000</v>
      </c>
      <c r="Q19" s="10">
        <v>288000</v>
      </c>
      <c r="R19" s="43">
        <f>H19+I19+J19+K19+L19+M19+O19+P19+Q19</f>
        <v>2989063000</v>
      </c>
      <c r="S19" s="12"/>
      <c r="T19" s="12"/>
      <c r="U19" s="12"/>
      <c r="V19" s="12"/>
    </row>
    <row r="20" spans="1:22" x14ac:dyDescent="0.25">
      <c r="A20" s="1"/>
      <c r="B20" s="42"/>
      <c r="C20" s="39" t="s">
        <v>16</v>
      </c>
      <c r="D20" s="8" t="s">
        <v>28</v>
      </c>
      <c r="E20" s="8" t="s">
        <v>29</v>
      </c>
      <c r="F20" s="8">
        <v>2025</v>
      </c>
      <c r="G20" s="9" t="s">
        <v>20</v>
      </c>
      <c r="H20" s="10"/>
      <c r="I20" s="10">
        <f>1430500000+5000000</f>
        <v>1435500000</v>
      </c>
      <c r="J20" s="10">
        <v>799569100</v>
      </c>
      <c r="K20" s="10">
        <v>130713300</v>
      </c>
      <c r="L20" s="10">
        <v>142078970</v>
      </c>
      <c r="M20" s="62"/>
      <c r="N20" s="62"/>
      <c r="O20" s="10">
        <v>507056630</v>
      </c>
      <c r="P20" s="10">
        <v>40360000</v>
      </c>
      <c r="Q20" s="10">
        <v>2850000</v>
      </c>
      <c r="R20" s="43">
        <f t="shared" ref="R20:R23" si="6">H20+I20+J20+K20+L20+M20+O20+P20+Q20</f>
        <v>3058128000</v>
      </c>
      <c r="S20" s="12"/>
      <c r="T20" s="12"/>
      <c r="U20" s="12"/>
      <c r="V20" s="12"/>
    </row>
    <row r="21" spans="1:22" x14ac:dyDescent="0.25">
      <c r="A21" s="1"/>
      <c r="B21" s="42"/>
      <c r="C21" s="39" t="s">
        <v>16</v>
      </c>
      <c r="D21" s="8" t="s">
        <v>28</v>
      </c>
      <c r="E21" s="8" t="s">
        <v>29</v>
      </c>
      <c r="F21" s="8">
        <v>2025</v>
      </c>
      <c r="G21" s="9" t="s">
        <v>21</v>
      </c>
      <c r="H21" s="10"/>
      <c r="I21" s="10">
        <v>1283352764</v>
      </c>
      <c r="J21" s="10">
        <v>796049364</v>
      </c>
      <c r="K21" s="10">
        <v>129445901</v>
      </c>
      <c r="L21" s="10">
        <v>127756681</v>
      </c>
      <c r="M21" s="62"/>
      <c r="N21" s="62"/>
      <c r="O21" s="10">
        <v>500153715</v>
      </c>
      <c r="P21" s="10">
        <v>34731068</v>
      </c>
      <c r="Q21" s="10">
        <v>2117430</v>
      </c>
      <c r="R21" s="43">
        <f t="shared" si="6"/>
        <v>2873606923</v>
      </c>
    </row>
    <row r="22" spans="1:22" x14ac:dyDescent="0.25">
      <c r="A22" s="1"/>
      <c r="B22" s="42"/>
      <c r="C22" s="39" t="s">
        <v>16</v>
      </c>
      <c r="D22" s="8" t="s">
        <v>28</v>
      </c>
      <c r="E22" s="8" t="s">
        <v>29</v>
      </c>
      <c r="F22" s="8">
        <v>2025</v>
      </c>
      <c r="G22" s="9" t="s">
        <v>22</v>
      </c>
      <c r="H22" s="10"/>
      <c r="I22" s="10">
        <v>3177165.3199999994</v>
      </c>
      <c r="J22" s="10"/>
      <c r="K22" s="10"/>
      <c r="L22" s="10">
        <v>27853</v>
      </c>
      <c r="M22" s="62"/>
      <c r="N22" s="62"/>
      <c r="O22" s="10"/>
      <c r="P22" s="10"/>
      <c r="Q22" s="10"/>
      <c r="R22" s="43">
        <f t="shared" si="6"/>
        <v>3205018.3199999994</v>
      </c>
    </row>
    <row r="23" spans="1:22" x14ac:dyDescent="0.25">
      <c r="A23" s="1"/>
      <c r="B23" s="42"/>
      <c r="C23" s="39" t="s">
        <v>16</v>
      </c>
      <c r="D23" s="8"/>
      <c r="E23" s="8" t="s">
        <v>23</v>
      </c>
      <c r="F23" s="8">
        <v>2025</v>
      </c>
      <c r="G23" s="9"/>
      <c r="H23" s="10">
        <f>H20-H21-H22</f>
        <v>0</v>
      </c>
      <c r="I23" s="10">
        <f>I20-I21-I22</f>
        <v>148970070.68000001</v>
      </c>
      <c r="J23" s="10">
        <f>J20-J21-J22</f>
        <v>3519736</v>
      </c>
      <c r="K23" s="10">
        <f>K20-K21-K22</f>
        <v>1267399</v>
      </c>
      <c r="L23" s="10">
        <f>L20-L21-L22</f>
        <v>14294436</v>
      </c>
      <c r="M23" s="62">
        <f t="shared" ref="M23:O23" si="7">M20-M21-M22</f>
        <v>0</v>
      </c>
      <c r="N23" s="62">
        <f t="shared" si="7"/>
        <v>0</v>
      </c>
      <c r="O23" s="10">
        <f t="shared" si="7"/>
        <v>6902915</v>
      </c>
      <c r="P23" s="10">
        <f>P20-P21-P22</f>
        <v>5628932</v>
      </c>
      <c r="Q23" s="10">
        <f>Q20-Q21-Q22</f>
        <v>732570</v>
      </c>
      <c r="R23" s="43">
        <f t="shared" si="6"/>
        <v>181316058.68000001</v>
      </c>
    </row>
    <row r="24" spans="1:22" x14ac:dyDescent="0.25">
      <c r="A24" s="1"/>
      <c r="B24" s="42"/>
      <c r="C24" s="39" t="s">
        <v>16</v>
      </c>
      <c r="D24" s="8"/>
      <c r="E24" s="8" t="s">
        <v>24</v>
      </c>
      <c r="F24" s="8">
        <v>2025</v>
      </c>
      <c r="G24" s="9"/>
      <c r="H24" s="13"/>
      <c r="I24" s="13">
        <f>I21/I20</f>
        <v>0.89401098153953329</v>
      </c>
      <c r="J24" s="13">
        <f>J21/J20</f>
        <v>0.99559795895063974</v>
      </c>
      <c r="K24" s="13">
        <f>K21/K20</f>
        <v>0.99030397824857919</v>
      </c>
      <c r="L24" s="13">
        <f>L21/L20</f>
        <v>0.89919487028938905</v>
      </c>
      <c r="M24" s="62">
        <v>0</v>
      </c>
      <c r="N24" s="62"/>
      <c r="O24" s="13">
        <f>O21/O20</f>
        <v>0.98638630363634139</v>
      </c>
      <c r="P24" s="13">
        <f>P21/P20</f>
        <v>0.86053191278493557</v>
      </c>
      <c r="Q24" s="13">
        <f>Q21/Q20</f>
        <v>0.74295789473684215</v>
      </c>
      <c r="R24" s="28">
        <f>R21/R20</f>
        <v>0.93966208183568511</v>
      </c>
    </row>
    <row r="25" spans="1:22" x14ac:dyDescent="0.25">
      <c r="A25" s="1"/>
      <c r="B25" s="42"/>
      <c r="C25" s="39" t="s">
        <v>16</v>
      </c>
      <c r="D25" s="8"/>
      <c r="E25" s="8" t="s">
        <v>25</v>
      </c>
      <c r="F25" s="8">
        <v>2025</v>
      </c>
      <c r="G25" s="9" t="s">
        <v>21</v>
      </c>
      <c r="H25" s="10">
        <v>0</v>
      </c>
      <c r="I25" s="10">
        <v>0</v>
      </c>
      <c r="J25" s="10">
        <v>0</v>
      </c>
      <c r="K25" s="10">
        <v>0</v>
      </c>
      <c r="L25" s="10">
        <v>14517713</v>
      </c>
      <c r="M25" s="62">
        <v>0</v>
      </c>
      <c r="N25" s="62"/>
      <c r="O25" s="10">
        <v>5670248</v>
      </c>
      <c r="P25" s="10">
        <v>0</v>
      </c>
      <c r="Q25" s="10">
        <v>0</v>
      </c>
      <c r="R25" s="29">
        <f>H25+I25+J25+K25+L25+M25+O25+P25+Q25</f>
        <v>20187961</v>
      </c>
    </row>
    <row r="26" spans="1:22" x14ac:dyDescent="0.25">
      <c r="A26" s="1"/>
      <c r="B26" s="42"/>
      <c r="C26" s="39" t="s">
        <v>16</v>
      </c>
      <c r="D26" s="45" t="s">
        <v>34</v>
      </c>
      <c r="E26" s="8" t="s">
        <v>37</v>
      </c>
      <c r="F26" s="8">
        <v>2025</v>
      </c>
      <c r="G26" s="9" t="s">
        <v>19</v>
      </c>
      <c r="H26" s="10"/>
      <c r="I26" s="10">
        <v>90000000</v>
      </c>
      <c r="J26" s="10">
        <v>140400000</v>
      </c>
      <c r="K26" s="10">
        <v>23400000</v>
      </c>
      <c r="L26" s="10">
        <v>403920000</v>
      </c>
      <c r="M26" s="62"/>
      <c r="N26" s="62"/>
      <c r="O26" s="10">
        <v>350280000</v>
      </c>
      <c r="P26" s="10"/>
      <c r="Q26" s="10"/>
      <c r="R26" s="29">
        <f t="shared" ref="R26:R28" si="8">H26+I26+J26+K26+L26+M26+O26+P26+Q26</f>
        <v>1008000000</v>
      </c>
      <c r="S26" s="12"/>
      <c r="T26" s="12"/>
      <c r="U26" s="12"/>
      <c r="V26" s="12"/>
    </row>
    <row r="27" spans="1:22" x14ac:dyDescent="0.25">
      <c r="A27" s="1"/>
      <c r="B27" s="42"/>
      <c r="C27" s="39" t="s">
        <v>16</v>
      </c>
      <c r="D27" s="45" t="s">
        <v>34</v>
      </c>
      <c r="E27" s="8" t="s">
        <v>37</v>
      </c>
      <c r="F27" s="8">
        <v>2025</v>
      </c>
      <c r="G27" s="9" t="s">
        <v>20</v>
      </c>
      <c r="H27" s="10"/>
      <c r="I27" s="10">
        <f>21500000+5000000</f>
        <v>26500000</v>
      </c>
      <c r="J27" s="10">
        <v>144816000</v>
      </c>
      <c r="K27" s="10">
        <v>26011000</v>
      </c>
      <c r="L27" s="10">
        <v>355841000</v>
      </c>
      <c r="M27" s="62"/>
      <c r="N27" s="62"/>
      <c r="O27" s="10">
        <v>382872000</v>
      </c>
      <c r="P27" s="10"/>
      <c r="Q27" s="10">
        <v>80000</v>
      </c>
      <c r="R27" s="29">
        <f t="shared" si="8"/>
        <v>936120000</v>
      </c>
      <c r="S27" s="12"/>
      <c r="T27" s="12"/>
      <c r="U27" s="12"/>
      <c r="V27" s="12"/>
    </row>
    <row r="28" spans="1:22" x14ac:dyDescent="0.25">
      <c r="A28" s="1"/>
      <c r="B28" s="42"/>
      <c r="C28" s="39" t="s">
        <v>16</v>
      </c>
      <c r="D28" s="45" t="s">
        <v>34</v>
      </c>
      <c r="E28" s="8" t="s">
        <v>37</v>
      </c>
      <c r="F28" s="8">
        <v>2025</v>
      </c>
      <c r="G28" s="9" t="s">
        <v>21</v>
      </c>
      <c r="H28" s="10"/>
      <c r="I28" s="10"/>
      <c r="J28" s="10">
        <v>143449665</v>
      </c>
      <c r="K28" s="10">
        <v>23858526</v>
      </c>
      <c r="L28" s="10">
        <v>354730199</v>
      </c>
      <c r="M28" s="62"/>
      <c r="N28" s="62"/>
      <c r="O28" s="10">
        <v>382851936</v>
      </c>
      <c r="P28" s="10"/>
      <c r="Q28" s="10">
        <v>80000</v>
      </c>
      <c r="R28" s="29">
        <f t="shared" si="8"/>
        <v>904970326</v>
      </c>
    </row>
    <row r="29" spans="1:22" x14ac:dyDescent="0.25">
      <c r="A29" s="1"/>
      <c r="B29" s="42"/>
      <c r="C29" s="39" t="s">
        <v>16</v>
      </c>
      <c r="D29" s="45" t="s">
        <v>34</v>
      </c>
      <c r="E29" s="8" t="s">
        <v>37</v>
      </c>
      <c r="F29" s="8">
        <v>2025</v>
      </c>
      <c r="G29" s="9" t="s">
        <v>22</v>
      </c>
      <c r="H29" s="10"/>
      <c r="I29" s="10"/>
      <c r="J29" s="10"/>
      <c r="K29" s="10"/>
      <c r="L29" s="10"/>
      <c r="M29" s="62"/>
      <c r="N29" s="62"/>
      <c r="O29" s="10"/>
      <c r="P29" s="10"/>
      <c r="Q29" s="10"/>
      <c r="R29" s="29">
        <f t="shared" ref="R29" si="9">H29+I29+J29+K29+L29+M29+O29+P29+Q29</f>
        <v>0</v>
      </c>
      <c r="S29" s="15"/>
      <c r="T29" s="15"/>
    </row>
    <row r="30" spans="1:22" x14ac:dyDescent="0.25">
      <c r="A30" s="1"/>
      <c r="B30" s="42"/>
      <c r="C30" s="39" t="s">
        <v>16</v>
      </c>
      <c r="D30" s="8"/>
      <c r="E30" s="8" t="s">
        <v>23</v>
      </c>
      <c r="F30" s="8">
        <v>2025</v>
      </c>
      <c r="G30" s="9"/>
      <c r="H30" s="10">
        <f>H27-H28-H29</f>
        <v>0</v>
      </c>
      <c r="I30" s="10">
        <f>I27-I28-I29</f>
        <v>26500000</v>
      </c>
      <c r="J30" s="10">
        <f>J27-J28-J29</f>
        <v>1366335</v>
      </c>
      <c r="K30" s="10">
        <f>K27-K28-K29</f>
        <v>2152474</v>
      </c>
      <c r="L30" s="10">
        <f>L27-L28-L29</f>
        <v>1110801</v>
      </c>
      <c r="M30" s="62">
        <f t="shared" ref="M30:O30" si="10">M27-M28-M29</f>
        <v>0</v>
      </c>
      <c r="N30" s="62">
        <f t="shared" si="10"/>
        <v>0</v>
      </c>
      <c r="O30" s="10">
        <f t="shared" si="10"/>
        <v>20064</v>
      </c>
      <c r="P30" s="10">
        <f>P27-P28-P29</f>
        <v>0</v>
      </c>
      <c r="Q30" s="10">
        <f>Q27-Q28-Q29</f>
        <v>0</v>
      </c>
      <c r="R30" s="29">
        <f>H30+I30+J30+K30+L30+M30+O30+P30+Q30</f>
        <v>31149674</v>
      </c>
    </row>
    <row r="31" spans="1:22" x14ac:dyDescent="0.25">
      <c r="A31" s="1"/>
      <c r="B31" s="42"/>
      <c r="C31" s="39" t="s">
        <v>16</v>
      </c>
      <c r="D31" s="8"/>
      <c r="E31" s="8" t="s">
        <v>24</v>
      </c>
      <c r="F31" s="8">
        <v>2025</v>
      </c>
      <c r="G31" s="9"/>
      <c r="H31" s="13"/>
      <c r="I31" s="13">
        <f>I28/I27</f>
        <v>0</v>
      </c>
      <c r="J31" s="13">
        <f>J28/J27</f>
        <v>0.9905650273450447</v>
      </c>
      <c r="K31" s="13">
        <f>K28/K27</f>
        <v>0.91724754911383644</v>
      </c>
      <c r="L31" s="13">
        <f>L28/L27</f>
        <v>0.99687837826444958</v>
      </c>
      <c r="M31" s="62">
        <v>0</v>
      </c>
      <c r="N31" s="62"/>
      <c r="O31" s="10">
        <v>0</v>
      </c>
      <c r="P31" s="10">
        <v>0</v>
      </c>
      <c r="Q31" s="13">
        <f>Q28/Q27</f>
        <v>1</v>
      </c>
      <c r="R31" s="28">
        <f>R28/R27</f>
        <v>0.9667246998248088</v>
      </c>
      <c r="S31" s="12"/>
      <c r="T31" s="12"/>
      <c r="U31" s="12"/>
      <c r="V31" s="12"/>
    </row>
    <row r="32" spans="1:22" x14ac:dyDescent="0.25">
      <c r="A32" s="1"/>
      <c r="B32" s="42"/>
      <c r="C32" s="39" t="s">
        <v>16</v>
      </c>
      <c r="D32" s="8"/>
      <c r="E32" s="8" t="s">
        <v>25</v>
      </c>
      <c r="F32" s="8">
        <v>2025</v>
      </c>
      <c r="G32" s="9" t="s">
        <v>21</v>
      </c>
      <c r="H32" s="10">
        <v>0</v>
      </c>
      <c r="I32" s="10"/>
      <c r="J32" s="10"/>
      <c r="K32" s="10"/>
      <c r="L32" s="10">
        <v>199266</v>
      </c>
      <c r="M32" s="62"/>
      <c r="N32" s="62"/>
      <c r="O32" s="10">
        <v>13658900</v>
      </c>
      <c r="P32" s="10"/>
      <c r="Q32" s="10">
        <v>0</v>
      </c>
      <c r="R32" s="29">
        <f t="shared" ref="R32:R37" si="11">H32+I32+J32+K32+L32+M32+O32+P32+Q32</f>
        <v>13858166</v>
      </c>
    </row>
    <row r="33" spans="1:22" x14ac:dyDescent="0.25">
      <c r="A33" s="1"/>
      <c r="B33" s="42"/>
      <c r="C33" s="39" t="s">
        <v>16</v>
      </c>
      <c r="D33" s="45" t="s">
        <v>35</v>
      </c>
      <c r="E33" s="8" t="s">
        <v>38</v>
      </c>
      <c r="F33" s="8">
        <v>2025</v>
      </c>
      <c r="G33" s="9" t="s">
        <v>19</v>
      </c>
      <c r="H33" s="10"/>
      <c r="I33" s="10">
        <v>220000000</v>
      </c>
      <c r="J33" s="10">
        <v>40450000</v>
      </c>
      <c r="K33" s="10">
        <v>4080000</v>
      </c>
      <c r="L33" s="10">
        <v>2000000</v>
      </c>
      <c r="M33" s="62"/>
      <c r="N33" s="62"/>
      <c r="O33" s="10">
        <v>360370000</v>
      </c>
      <c r="P33" s="10">
        <v>5200000</v>
      </c>
      <c r="Q33" s="10"/>
      <c r="R33" s="29">
        <f t="shared" si="11"/>
        <v>632100000</v>
      </c>
    </row>
    <row r="34" spans="1:22" x14ac:dyDescent="0.25">
      <c r="A34" s="1"/>
      <c r="B34" s="42"/>
      <c r="C34" s="39" t="s">
        <v>16</v>
      </c>
      <c r="D34" s="8" t="s">
        <v>35</v>
      </c>
      <c r="E34" s="8" t="s">
        <v>38</v>
      </c>
      <c r="F34" s="8">
        <v>2025</v>
      </c>
      <c r="G34" s="9" t="s">
        <v>20</v>
      </c>
      <c r="H34" s="10"/>
      <c r="I34" s="10"/>
      <c r="J34" s="10">
        <v>19050000</v>
      </c>
      <c r="K34" s="10">
        <v>3080000</v>
      </c>
      <c r="L34" s="10">
        <v>2000000</v>
      </c>
      <c r="M34" s="62"/>
      <c r="N34" s="62"/>
      <c r="O34" s="10">
        <v>1357370000</v>
      </c>
      <c r="P34" s="10">
        <v>626600000</v>
      </c>
      <c r="Q34" s="10">
        <v>100000</v>
      </c>
      <c r="R34" s="29">
        <f t="shared" si="11"/>
        <v>2008200000</v>
      </c>
    </row>
    <row r="35" spans="1:22" x14ac:dyDescent="0.25">
      <c r="A35" s="1"/>
      <c r="B35" s="42"/>
      <c r="C35" s="39" t="s">
        <v>16</v>
      </c>
      <c r="D35" s="8" t="s">
        <v>35</v>
      </c>
      <c r="E35" s="8" t="s">
        <v>38</v>
      </c>
      <c r="F35" s="8">
        <v>2025</v>
      </c>
      <c r="G35" s="9" t="s">
        <v>21</v>
      </c>
      <c r="H35" s="10"/>
      <c r="I35" s="10"/>
      <c r="J35" s="10">
        <v>18374740</v>
      </c>
      <c r="K35" s="10">
        <v>3044306</v>
      </c>
      <c r="L35" s="10">
        <v>1747995</v>
      </c>
      <c r="M35" s="62"/>
      <c r="N35" s="62"/>
      <c r="O35" s="10">
        <v>1337307858</v>
      </c>
      <c r="P35" s="10">
        <v>616083936</v>
      </c>
      <c r="Q35" s="10">
        <v>66875</v>
      </c>
      <c r="R35" s="29">
        <f t="shared" si="11"/>
        <v>1976625710</v>
      </c>
    </row>
    <row r="36" spans="1:22" x14ac:dyDescent="0.25">
      <c r="A36" s="1"/>
      <c r="B36" s="42"/>
      <c r="C36" s="39" t="s">
        <v>16</v>
      </c>
      <c r="D36" s="8" t="s">
        <v>35</v>
      </c>
      <c r="E36" s="8" t="s">
        <v>38</v>
      </c>
      <c r="F36" s="8">
        <v>2025</v>
      </c>
      <c r="G36" s="9" t="s">
        <v>22</v>
      </c>
      <c r="H36" s="10"/>
      <c r="I36" s="10"/>
      <c r="J36" s="10"/>
      <c r="K36" s="10"/>
      <c r="L36" s="10"/>
      <c r="M36" s="62"/>
      <c r="N36" s="62"/>
      <c r="O36" s="10"/>
      <c r="P36" s="10"/>
      <c r="Q36" s="10"/>
      <c r="R36" s="29">
        <f t="shared" si="11"/>
        <v>0</v>
      </c>
    </row>
    <row r="37" spans="1:22" x14ac:dyDescent="0.25">
      <c r="A37" s="1"/>
      <c r="B37" s="42"/>
      <c r="C37" s="39" t="s">
        <v>16</v>
      </c>
      <c r="D37" s="8"/>
      <c r="E37" s="8" t="s">
        <v>23</v>
      </c>
      <c r="F37" s="8">
        <v>2025</v>
      </c>
      <c r="G37" s="9"/>
      <c r="H37" s="10">
        <f>H34-H35-H36</f>
        <v>0</v>
      </c>
      <c r="I37" s="10">
        <f>I34-I35-I36</f>
        <v>0</v>
      </c>
      <c r="J37" s="10">
        <f>J34-J35-J36</f>
        <v>675260</v>
      </c>
      <c r="K37" s="10">
        <f>K34-K35-K36</f>
        <v>35694</v>
      </c>
      <c r="L37" s="10">
        <f>L34-L35-L36</f>
        <v>252005</v>
      </c>
      <c r="M37" s="62">
        <f t="shared" ref="M37:O37" si="12">M34-M35-M36</f>
        <v>0</v>
      </c>
      <c r="N37" s="62">
        <f t="shared" si="12"/>
        <v>0</v>
      </c>
      <c r="O37" s="10">
        <f t="shared" si="12"/>
        <v>20062142</v>
      </c>
      <c r="P37" s="10">
        <f>P34-P35-P36</f>
        <v>10516064</v>
      </c>
      <c r="Q37" s="10">
        <f>Q34-Q35-Q36</f>
        <v>33125</v>
      </c>
      <c r="R37" s="29">
        <f t="shared" si="11"/>
        <v>31574290</v>
      </c>
    </row>
    <row r="38" spans="1:22" x14ac:dyDescent="0.25">
      <c r="A38" s="1"/>
      <c r="B38" s="42"/>
      <c r="C38" s="39" t="s">
        <v>16</v>
      </c>
      <c r="D38" s="8"/>
      <c r="E38" s="8" t="s">
        <v>24</v>
      </c>
      <c r="F38" s="8">
        <v>2025</v>
      </c>
      <c r="G38" s="9"/>
      <c r="H38" s="10">
        <v>0</v>
      </c>
      <c r="I38" s="10"/>
      <c r="J38" s="13">
        <f>J35/J34</f>
        <v>0.964553280839895</v>
      </c>
      <c r="K38" s="13">
        <f>K35/K34</f>
        <v>0.98841103896103899</v>
      </c>
      <c r="L38" s="13">
        <f>L35/L34</f>
        <v>0.87399749999999998</v>
      </c>
      <c r="M38" s="62">
        <v>0</v>
      </c>
      <c r="N38" s="62"/>
      <c r="O38" s="13">
        <f>O35/O34</f>
        <v>0.98521984278420771</v>
      </c>
      <c r="P38" s="13">
        <f>P35/P34</f>
        <v>0.98321726141078836</v>
      </c>
      <c r="Q38" s="13">
        <f>Q35/Q34</f>
        <v>0.66874999999999996</v>
      </c>
      <c r="R38" s="30">
        <f>R35/R34</f>
        <v>0.98427731799621554</v>
      </c>
    </row>
    <row r="39" spans="1:22" x14ac:dyDescent="0.25">
      <c r="A39" s="1"/>
      <c r="B39" s="42"/>
      <c r="C39" s="39"/>
      <c r="D39" s="8"/>
      <c r="E39" s="8" t="s">
        <v>25</v>
      </c>
      <c r="F39" s="8">
        <v>2025</v>
      </c>
      <c r="G39" s="9" t="s">
        <v>21</v>
      </c>
      <c r="H39" s="10"/>
      <c r="I39" s="10"/>
      <c r="J39" s="13"/>
      <c r="K39" s="13"/>
      <c r="L39" s="13"/>
      <c r="M39" s="10"/>
      <c r="N39" s="10"/>
      <c r="O39" s="24">
        <v>1174916</v>
      </c>
      <c r="P39" s="13"/>
      <c r="Q39" s="13"/>
      <c r="R39" s="31">
        <f>H39+I39+J39+K39+L39+M39+O39+P39+Q39</f>
        <v>1174916</v>
      </c>
    </row>
    <row r="40" spans="1:22" x14ac:dyDescent="0.25">
      <c r="A40" s="1"/>
      <c r="B40" s="42"/>
      <c r="C40" s="39" t="s">
        <v>16</v>
      </c>
      <c r="D40" s="45" t="s">
        <v>36</v>
      </c>
      <c r="E40" s="8" t="s">
        <v>39</v>
      </c>
      <c r="F40" s="8">
        <v>2025</v>
      </c>
      <c r="G40" s="9" t="s">
        <v>19</v>
      </c>
      <c r="H40" s="10"/>
      <c r="I40" s="10">
        <v>50000000</v>
      </c>
      <c r="J40" s="10">
        <v>38049000</v>
      </c>
      <c r="K40" s="10">
        <v>6935000</v>
      </c>
      <c r="L40" s="10">
        <v>7270000</v>
      </c>
      <c r="M40" s="62"/>
      <c r="N40" s="62"/>
      <c r="O40" s="10">
        <v>160700000</v>
      </c>
      <c r="P40" s="10">
        <v>20400000</v>
      </c>
      <c r="Q40" s="10"/>
      <c r="R40" s="31">
        <f>H40+I40+J40+K40+L40+M40+O40+P40+Q40</f>
        <v>283354000</v>
      </c>
      <c r="S40" s="12"/>
      <c r="T40" s="12"/>
      <c r="U40" s="12"/>
      <c r="V40" s="12"/>
    </row>
    <row r="41" spans="1:22" x14ac:dyDescent="0.25">
      <c r="A41" s="1"/>
      <c r="B41" s="42"/>
      <c r="C41" s="39" t="s">
        <v>16</v>
      </c>
      <c r="D41" s="8" t="s">
        <v>36</v>
      </c>
      <c r="E41" s="8" t="s">
        <v>39</v>
      </c>
      <c r="F41" s="8">
        <v>2025</v>
      </c>
      <c r="G41" s="9" t="s">
        <v>20</v>
      </c>
      <c r="H41" s="10"/>
      <c r="I41" s="10">
        <v>40838046</v>
      </c>
      <c r="J41" s="10">
        <v>40849000</v>
      </c>
      <c r="K41" s="10">
        <v>6935000</v>
      </c>
      <c r="L41" s="10">
        <v>43770000</v>
      </c>
      <c r="M41" s="62"/>
      <c r="N41" s="62"/>
      <c r="O41" s="10">
        <v>91585000</v>
      </c>
      <c r="P41" s="10">
        <v>17215000</v>
      </c>
      <c r="Q41" s="10">
        <v>20100000</v>
      </c>
      <c r="R41" s="31">
        <f t="shared" ref="R41:R44" si="13">H41+I41+J41+K41+L41+M41+O41+P41+Q41</f>
        <v>261292046</v>
      </c>
    </row>
    <row r="42" spans="1:22" x14ac:dyDescent="0.25">
      <c r="A42" s="1"/>
      <c r="B42" s="42"/>
      <c r="C42" s="39" t="s">
        <v>16</v>
      </c>
      <c r="D42" s="8" t="s">
        <v>36</v>
      </c>
      <c r="E42" s="8" t="s">
        <v>39</v>
      </c>
      <c r="F42" s="8">
        <v>2025</v>
      </c>
      <c r="G42" s="9" t="s">
        <v>21</v>
      </c>
      <c r="H42" s="10"/>
      <c r="I42" s="10">
        <v>23808230.949999999</v>
      </c>
      <c r="J42" s="10">
        <v>39324142</v>
      </c>
      <c r="K42" s="10">
        <v>6511963</v>
      </c>
      <c r="L42" s="17">
        <v>42512617</v>
      </c>
      <c r="M42" s="60"/>
      <c r="N42" s="60"/>
      <c r="O42" s="17">
        <v>91055311</v>
      </c>
      <c r="P42" s="17">
        <v>17213500</v>
      </c>
      <c r="Q42" s="17">
        <v>16328500</v>
      </c>
      <c r="R42" s="31">
        <f t="shared" si="13"/>
        <v>236754263.94999999</v>
      </c>
      <c r="U42" s="15"/>
    </row>
    <row r="43" spans="1:22" x14ac:dyDescent="0.25">
      <c r="A43" s="1"/>
      <c r="B43" s="42"/>
      <c r="C43" s="39" t="s">
        <v>16</v>
      </c>
      <c r="D43" s="8" t="s">
        <v>36</v>
      </c>
      <c r="E43" s="8" t="s">
        <v>39</v>
      </c>
      <c r="F43" s="8">
        <v>2025</v>
      </c>
      <c r="G43" s="9" t="s">
        <v>22</v>
      </c>
      <c r="H43" s="10"/>
      <c r="I43" s="10">
        <v>4033277.05</v>
      </c>
      <c r="J43" s="10"/>
      <c r="K43" s="18"/>
      <c r="L43" s="19"/>
      <c r="M43" s="56"/>
      <c r="N43" s="56"/>
      <c r="O43" s="19"/>
      <c r="P43" s="19"/>
      <c r="Q43" s="19"/>
      <c r="R43" s="31">
        <f t="shared" si="13"/>
        <v>4033277.05</v>
      </c>
    </row>
    <row r="44" spans="1:22" x14ac:dyDescent="0.25">
      <c r="A44" s="1"/>
      <c r="B44" s="42"/>
      <c r="C44" s="39" t="s">
        <v>16</v>
      </c>
      <c r="D44" s="8"/>
      <c r="E44" s="8" t="s">
        <v>23</v>
      </c>
      <c r="F44" s="8">
        <v>2025</v>
      </c>
      <c r="G44" s="9"/>
      <c r="H44" s="10">
        <f>H41-H42-H43</f>
        <v>0</v>
      </c>
      <c r="I44" s="10">
        <f>I41-I42-I43</f>
        <v>12996538</v>
      </c>
      <c r="J44" s="10">
        <f>J41-J42-J43</f>
        <v>1524858</v>
      </c>
      <c r="K44" s="18">
        <f>K41-K42-K43</f>
        <v>423037</v>
      </c>
      <c r="L44" s="19">
        <f>L41-L42-L43</f>
        <v>1257383</v>
      </c>
      <c r="M44" s="19">
        <f t="shared" ref="M44:O44" si="14">M41-M42-M43</f>
        <v>0</v>
      </c>
      <c r="N44" s="19">
        <f t="shared" si="14"/>
        <v>0</v>
      </c>
      <c r="O44" s="19">
        <f t="shared" si="14"/>
        <v>529689</v>
      </c>
      <c r="P44" s="19">
        <f>P41-P42-P43</f>
        <v>1500</v>
      </c>
      <c r="Q44" s="19">
        <f>Q41-Q42-Q43</f>
        <v>3771500</v>
      </c>
      <c r="R44" s="31">
        <f t="shared" si="13"/>
        <v>20504505</v>
      </c>
    </row>
    <row r="45" spans="1:22" x14ac:dyDescent="0.25">
      <c r="A45" s="1"/>
      <c r="B45" s="42"/>
      <c r="C45" s="39" t="s">
        <v>16</v>
      </c>
      <c r="D45" s="8"/>
      <c r="E45" s="8" t="s">
        <v>24</v>
      </c>
      <c r="F45" s="8">
        <v>2025</v>
      </c>
      <c r="G45" s="9"/>
      <c r="H45" s="10"/>
      <c r="I45" s="13">
        <f>I42/I41</f>
        <v>0.58299143279284227</v>
      </c>
      <c r="J45" s="13">
        <f>J42/J41</f>
        <v>0.96267086097578891</v>
      </c>
      <c r="K45" s="20">
        <f>K42/K41</f>
        <v>0.93899971160778661</v>
      </c>
      <c r="L45" s="21">
        <f>L42/L41</f>
        <v>0.97127294950879595</v>
      </c>
      <c r="M45" s="61"/>
      <c r="N45" s="61"/>
      <c r="O45" s="21">
        <f t="shared" ref="O45:R45" si="15">O42/O41</f>
        <v>0.99421642190315007</v>
      </c>
      <c r="P45" s="21">
        <f t="shared" si="15"/>
        <v>0.99991286668602963</v>
      </c>
      <c r="Q45" s="21">
        <f t="shared" si="15"/>
        <v>0.81236318407960195</v>
      </c>
      <c r="R45" s="33">
        <f t="shared" si="15"/>
        <v>0.9060905893400214</v>
      </c>
    </row>
    <row r="46" spans="1:22" x14ac:dyDescent="0.25">
      <c r="A46" s="1"/>
      <c r="B46" s="42"/>
      <c r="C46" s="39" t="s">
        <v>16</v>
      </c>
      <c r="D46" s="8"/>
      <c r="E46" s="8" t="s">
        <v>25</v>
      </c>
      <c r="F46" s="8">
        <v>2025</v>
      </c>
      <c r="G46" s="9" t="s">
        <v>21</v>
      </c>
      <c r="H46" s="10">
        <v>0</v>
      </c>
      <c r="I46" s="10"/>
      <c r="J46" s="10"/>
      <c r="K46" s="18"/>
      <c r="L46" s="19">
        <v>6701173</v>
      </c>
      <c r="M46" s="56"/>
      <c r="N46" s="56"/>
      <c r="O46" s="19"/>
      <c r="P46" s="19"/>
      <c r="Q46" s="19"/>
      <c r="R46" s="32">
        <f>H46+I46+J46+K46+L46+M46+O46+P46+Q46</f>
        <v>6701173</v>
      </c>
    </row>
    <row r="47" spans="1:22" x14ac:dyDescent="0.25">
      <c r="A47" s="44"/>
      <c r="B47" s="48"/>
      <c r="C47" s="49" t="s">
        <v>16</v>
      </c>
      <c r="D47" s="27" t="s">
        <v>15</v>
      </c>
      <c r="E47" s="27" t="s">
        <v>30</v>
      </c>
      <c r="F47" s="27">
        <v>2025</v>
      </c>
      <c r="G47" s="50" t="s">
        <v>19</v>
      </c>
      <c r="H47" s="51">
        <f t="shared" ref="H47:M47" si="16">H5+H12+H19+H26+H33+H40</f>
        <v>30500000</v>
      </c>
      <c r="I47" s="51">
        <f t="shared" si="16"/>
        <v>2149500000</v>
      </c>
      <c r="J47" s="51">
        <f t="shared" si="16"/>
        <v>1607073000</v>
      </c>
      <c r="K47" s="51">
        <f t="shared" si="16"/>
        <v>267989000</v>
      </c>
      <c r="L47" s="51">
        <f t="shared" si="16"/>
        <v>908674000</v>
      </c>
      <c r="M47" s="51">
        <f t="shared" si="16"/>
        <v>0</v>
      </c>
      <c r="N47" s="51">
        <f t="shared" ref="N47" si="17">N5+N12+N19+N26+N33+N40</f>
        <v>0</v>
      </c>
      <c r="O47" s="51">
        <f t="shared" ref="O47:R50" si="18">O5+O12+O19+O26+O33+O40</f>
        <v>1442295000</v>
      </c>
      <c r="P47" s="51">
        <f t="shared" si="18"/>
        <v>36051000</v>
      </c>
      <c r="Q47" s="51">
        <f t="shared" si="18"/>
        <v>116792000</v>
      </c>
      <c r="R47" s="51">
        <f t="shared" si="18"/>
        <v>6558874000</v>
      </c>
      <c r="S47" s="52"/>
      <c r="T47" s="52"/>
      <c r="U47" s="52"/>
      <c r="V47" s="52"/>
    </row>
    <row r="48" spans="1:22" x14ac:dyDescent="0.25">
      <c r="A48" s="44"/>
      <c r="B48" s="48"/>
      <c r="C48" s="49" t="s">
        <v>16</v>
      </c>
      <c r="D48" s="27" t="s">
        <v>15</v>
      </c>
      <c r="E48" s="27" t="s">
        <v>30</v>
      </c>
      <c r="F48" s="27">
        <v>2025</v>
      </c>
      <c r="G48" s="50" t="s">
        <v>20</v>
      </c>
      <c r="H48" s="51">
        <f t="shared" ref="H48:L50" si="19">H6+H13+H20+H27+H34+H41</f>
        <v>76951647</v>
      </c>
      <c r="I48" s="51">
        <f t="shared" si="19"/>
        <v>1748908336</v>
      </c>
      <c r="J48" s="51">
        <f t="shared" si="19"/>
        <v>1698662100</v>
      </c>
      <c r="K48" s="51">
        <f t="shared" si="19"/>
        <v>281664300</v>
      </c>
      <c r="L48" s="51">
        <f t="shared" si="19"/>
        <v>932090970</v>
      </c>
      <c r="M48" s="55">
        <f t="shared" ref="M48:N48" si="20">M6+M13+M20+M27+M34+M41</f>
        <v>0</v>
      </c>
      <c r="N48" s="55">
        <f t="shared" si="20"/>
        <v>0</v>
      </c>
      <c r="O48" s="53">
        <f t="shared" si="18"/>
        <v>2484118630</v>
      </c>
      <c r="P48" s="53">
        <f t="shared" si="18"/>
        <v>714483000</v>
      </c>
      <c r="Q48" s="53">
        <f t="shared" si="18"/>
        <v>52474872</v>
      </c>
      <c r="R48" s="53">
        <f t="shared" si="18"/>
        <v>7989353855</v>
      </c>
      <c r="S48" s="15"/>
      <c r="T48" s="15"/>
      <c r="U48" s="15"/>
      <c r="V48" s="15"/>
    </row>
    <row r="49" spans="1:21" x14ac:dyDescent="0.25">
      <c r="A49" s="44"/>
      <c r="B49" s="48"/>
      <c r="C49" s="49" t="s">
        <v>16</v>
      </c>
      <c r="D49" s="27" t="s">
        <v>15</v>
      </c>
      <c r="E49" s="27" t="s">
        <v>30</v>
      </c>
      <c r="F49" s="27">
        <v>2025</v>
      </c>
      <c r="G49" s="50" t="s">
        <v>21</v>
      </c>
      <c r="H49" s="51">
        <f t="shared" si="19"/>
        <v>42537600</v>
      </c>
      <c r="I49" s="51">
        <f t="shared" si="19"/>
        <v>1485633791.95</v>
      </c>
      <c r="J49" s="51">
        <f t="shared" si="19"/>
        <v>1672602154</v>
      </c>
      <c r="K49" s="51">
        <f t="shared" si="19"/>
        <v>276218374</v>
      </c>
      <c r="L49" s="51">
        <f t="shared" si="19"/>
        <v>876398352.08000004</v>
      </c>
      <c r="M49" s="55">
        <f t="shared" ref="M49:N49" si="21">M7+M14+M21+M28+M35+M42</f>
        <v>0</v>
      </c>
      <c r="N49" s="55">
        <f t="shared" si="21"/>
        <v>0</v>
      </c>
      <c r="O49" s="53">
        <f t="shared" si="18"/>
        <v>2448227387</v>
      </c>
      <c r="P49" s="53">
        <f t="shared" si="18"/>
        <v>696891626</v>
      </c>
      <c r="Q49" s="53">
        <f t="shared" si="18"/>
        <v>29267011</v>
      </c>
      <c r="R49" s="53">
        <f t="shared" si="18"/>
        <v>7527776296.0299997</v>
      </c>
      <c r="U49" s="15"/>
    </row>
    <row r="50" spans="1:21" x14ac:dyDescent="0.25">
      <c r="A50" s="44"/>
      <c r="B50" s="48"/>
      <c r="C50" s="49" t="s">
        <v>16</v>
      </c>
      <c r="D50" s="27" t="s">
        <v>15</v>
      </c>
      <c r="E50" s="27" t="s">
        <v>30</v>
      </c>
      <c r="F50" s="27">
        <v>2025</v>
      </c>
      <c r="G50" s="50" t="s">
        <v>22</v>
      </c>
      <c r="H50" s="51">
        <f t="shared" si="19"/>
        <v>22550400</v>
      </c>
      <c r="I50" s="51">
        <f t="shared" si="19"/>
        <v>37559045.369999997</v>
      </c>
      <c r="J50" s="51">
        <f t="shared" si="19"/>
        <v>0</v>
      </c>
      <c r="K50" s="51">
        <f t="shared" si="19"/>
        <v>0</v>
      </c>
      <c r="L50" s="51">
        <f t="shared" si="19"/>
        <v>11932224</v>
      </c>
      <c r="M50" s="55">
        <f t="shared" ref="M50:N50" si="22">M8+M15+M22+M29+M36+M43</f>
        <v>0</v>
      </c>
      <c r="N50" s="55">
        <f t="shared" si="22"/>
        <v>0</v>
      </c>
      <c r="O50" s="53">
        <f t="shared" si="18"/>
        <v>0</v>
      </c>
      <c r="P50" s="53">
        <f t="shared" si="18"/>
        <v>0</v>
      </c>
      <c r="Q50" s="53">
        <f t="shared" si="18"/>
        <v>0</v>
      </c>
      <c r="R50" s="53">
        <f t="shared" si="18"/>
        <v>72041669.36999999</v>
      </c>
    </row>
    <row r="51" spans="1:21" x14ac:dyDescent="0.25">
      <c r="A51" s="1"/>
      <c r="B51" s="42"/>
      <c r="C51" s="39" t="s">
        <v>16</v>
      </c>
      <c r="D51" s="8" t="s">
        <v>15</v>
      </c>
      <c r="E51" s="27" t="s">
        <v>23</v>
      </c>
      <c r="F51" s="8">
        <v>2025</v>
      </c>
      <c r="G51" s="9"/>
      <c r="H51" s="10">
        <f>H9+H16+H23+H30+H37+H44</f>
        <v>11863647</v>
      </c>
      <c r="I51" s="10">
        <f t="shared" ref="I51:L51" si="23">I9+I16+I23+I30+I37+I44</f>
        <v>225715498.68000001</v>
      </c>
      <c r="J51" s="10">
        <f t="shared" si="23"/>
        <v>26059946</v>
      </c>
      <c r="K51" s="10">
        <f t="shared" si="23"/>
        <v>5445926</v>
      </c>
      <c r="L51" s="10">
        <f t="shared" si="23"/>
        <v>43760393.919999987</v>
      </c>
      <c r="M51" s="10">
        <f>M9+M16+M23+M30+M37+M44</f>
        <v>0</v>
      </c>
      <c r="N51" s="10">
        <f>N9+N16+N23+N30+N37+N44</f>
        <v>0</v>
      </c>
      <c r="O51" s="10">
        <f t="shared" ref="O51:Q51" si="24">O9+O16+O23+O30+O37+O44</f>
        <v>35891243</v>
      </c>
      <c r="P51" s="10">
        <f t="shared" si="24"/>
        <v>17591374</v>
      </c>
      <c r="Q51" s="10">
        <f t="shared" si="24"/>
        <v>23207861</v>
      </c>
      <c r="R51" s="32">
        <f>R9+R16+R23+R30+R37+R44</f>
        <v>389535889.60000002</v>
      </c>
    </row>
    <row r="52" spans="1:21" x14ac:dyDescent="0.25">
      <c r="A52" s="1"/>
      <c r="B52" s="42"/>
      <c r="C52" s="39" t="s">
        <v>16</v>
      </c>
      <c r="D52" s="8" t="s">
        <v>15</v>
      </c>
      <c r="E52" s="27" t="s">
        <v>24</v>
      </c>
      <c r="F52" s="8">
        <v>2025</v>
      </c>
      <c r="G52" s="9"/>
      <c r="H52" s="13">
        <f t="shared" ref="H52:Q52" si="25">H49/H48</f>
        <v>0.55278349013114692</v>
      </c>
      <c r="I52" s="13">
        <f t="shared" si="25"/>
        <v>0.84946349752546435</v>
      </c>
      <c r="J52" s="13">
        <f t="shared" si="25"/>
        <v>0.9846585462759192</v>
      </c>
      <c r="K52" s="13">
        <f t="shared" si="25"/>
        <v>0.98066518902111488</v>
      </c>
      <c r="L52" s="13">
        <f t="shared" si="25"/>
        <v>0.94024980424389271</v>
      </c>
      <c r="M52" s="13"/>
      <c r="N52" s="13" t="e">
        <f t="shared" si="25"/>
        <v>#DIV/0!</v>
      </c>
      <c r="O52" s="13">
        <f t="shared" si="25"/>
        <v>0.98555171940399644</v>
      </c>
      <c r="P52" s="13">
        <f t="shared" si="25"/>
        <v>0.97537887675424051</v>
      </c>
      <c r="Q52" s="13">
        <f t="shared" si="25"/>
        <v>0.55773382353367151</v>
      </c>
      <c r="R52" s="47">
        <f t="shared" ref="R52:R53" si="26">H52+I52+J52+K52+L52+M52+O52+P52+Q52</f>
        <v>6.8264849468894475</v>
      </c>
    </row>
    <row r="53" spans="1:21" x14ac:dyDescent="0.25">
      <c r="A53" s="1"/>
      <c r="B53" s="42"/>
      <c r="C53" s="39" t="s">
        <v>16</v>
      </c>
      <c r="D53" s="8" t="s">
        <v>15</v>
      </c>
      <c r="E53" s="27" t="s">
        <v>25</v>
      </c>
      <c r="F53" s="8">
        <v>2025</v>
      </c>
      <c r="G53" s="9" t="s">
        <v>21</v>
      </c>
      <c r="H53" s="10">
        <f t="shared" ref="H53:M53" si="27">H11+H25+H32+H46+H18+H39</f>
        <v>0</v>
      </c>
      <c r="I53" s="10">
        <f t="shared" si="27"/>
        <v>114144</v>
      </c>
      <c r="J53" s="10">
        <f t="shared" si="27"/>
        <v>0</v>
      </c>
      <c r="K53" s="10">
        <f t="shared" si="27"/>
        <v>0</v>
      </c>
      <c r="L53" s="10">
        <f t="shared" si="27"/>
        <v>22519316</v>
      </c>
      <c r="M53" s="10">
        <f t="shared" si="27"/>
        <v>0</v>
      </c>
      <c r="N53" s="10">
        <f t="shared" ref="N53:Q53" si="28">N11+N25+N32+N46+N18+N39</f>
        <v>0</v>
      </c>
      <c r="O53" s="10">
        <f t="shared" si="28"/>
        <v>20504064</v>
      </c>
      <c r="P53" s="10">
        <f t="shared" si="28"/>
        <v>0</v>
      </c>
      <c r="Q53" s="10">
        <f t="shared" si="28"/>
        <v>83831</v>
      </c>
      <c r="R53" s="32">
        <f t="shared" si="26"/>
        <v>43221355</v>
      </c>
      <c r="S53" s="23"/>
    </row>
    <row r="54" spans="1:21" x14ac:dyDescent="0.25">
      <c r="A54" s="1"/>
      <c r="B54" s="42"/>
      <c r="C54" s="39" t="s">
        <v>16</v>
      </c>
      <c r="D54" s="8" t="s">
        <v>15</v>
      </c>
      <c r="E54" s="8" t="s">
        <v>31</v>
      </c>
      <c r="F54" s="8">
        <v>2025</v>
      </c>
      <c r="G54" s="9" t="s">
        <v>19</v>
      </c>
      <c r="H54" s="10"/>
      <c r="I54" s="10"/>
      <c r="J54" s="10"/>
      <c r="K54" s="18"/>
      <c r="L54" s="19"/>
      <c r="M54" s="56"/>
      <c r="N54" s="56"/>
      <c r="O54" s="19"/>
      <c r="P54" s="19"/>
      <c r="Q54" s="19"/>
      <c r="R54" s="34"/>
      <c r="S54" s="12"/>
    </row>
    <row r="55" spans="1:21" x14ac:dyDescent="0.25">
      <c r="A55" s="1"/>
      <c r="B55" s="42"/>
      <c r="C55" s="39" t="s">
        <v>16</v>
      </c>
      <c r="D55" s="8" t="s">
        <v>15</v>
      </c>
      <c r="E55" s="8" t="s">
        <v>31</v>
      </c>
      <c r="F55" s="8">
        <v>2025</v>
      </c>
      <c r="G55" s="9" t="s">
        <v>20</v>
      </c>
      <c r="H55" s="10"/>
      <c r="I55" s="10"/>
      <c r="J55" s="10"/>
      <c r="K55" s="10"/>
      <c r="L55" s="22"/>
      <c r="M55" s="58"/>
      <c r="N55" s="58"/>
      <c r="O55" s="22"/>
      <c r="P55" s="22"/>
      <c r="Q55" s="22"/>
      <c r="R55" s="29">
        <v>0</v>
      </c>
      <c r="S55" s="23"/>
    </row>
    <row r="56" spans="1:21" ht="15.75" thickBot="1" x14ac:dyDescent="0.3">
      <c r="A56" s="1"/>
      <c r="B56" s="42"/>
      <c r="C56" s="40" t="s">
        <v>16</v>
      </c>
      <c r="D56" s="37"/>
      <c r="E56" s="37" t="s">
        <v>31</v>
      </c>
      <c r="F56" s="37">
        <v>2025</v>
      </c>
      <c r="G56" s="38" t="s">
        <v>32</v>
      </c>
      <c r="H56" s="35"/>
      <c r="I56" s="35"/>
      <c r="J56" s="35"/>
      <c r="K56" s="35"/>
      <c r="L56" s="35"/>
      <c r="M56" s="59"/>
      <c r="N56" s="59"/>
      <c r="O56" s="35"/>
      <c r="P56" s="35"/>
      <c r="Q56" s="35"/>
      <c r="R56" s="36">
        <v>0</v>
      </c>
    </row>
    <row r="57" spans="1:21" ht="15.75" thickTop="1" x14ac:dyDescent="0.25">
      <c r="A57" s="1"/>
      <c r="B57" s="57"/>
      <c r="C57" s="57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26"/>
      <c r="S57" s="12"/>
    </row>
    <row r="58" spans="1:21" ht="19.5" customHeight="1" x14ac:dyDescent="0.25">
      <c r="A58" s="1"/>
      <c r="B58" s="1"/>
      <c r="E58" s="1"/>
      <c r="F58" s="1"/>
      <c r="G58" s="1"/>
      <c r="H58" s="1"/>
      <c r="I58" s="1"/>
      <c r="J58" s="12"/>
    </row>
    <row r="59" spans="1:21" ht="19.5" customHeight="1" x14ac:dyDescent="0.25">
      <c r="A59" s="1"/>
      <c r="B59" s="1"/>
      <c r="E59" s="1"/>
      <c r="F59" s="1"/>
      <c r="G59" s="26"/>
      <c r="H59" s="1"/>
      <c r="I59" s="1"/>
      <c r="J59" s="15"/>
    </row>
    <row r="60" spans="1:21" ht="17.25" customHeight="1" x14ac:dyDescent="0.25">
      <c r="A60" s="1"/>
      <c r="B60" s="1"/>
      <c r="E60" s="1"/>
      <c r="F60" s="1"/>
      <c r="G60" s="1"/>
      <c r="H60" s="1"/>
      <c r="I60" s="1"/>
      <c r="K60" s="12"/>
    </row>
    <row r="61" spans="1:21" x14ac:dyDescent="0.25">
      <c r="A61" s="1"/>
      <c r="B61" s="1"/>
      <c r="C61" s="57"/>
      <c r="D61" s="57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25"/>
    </row>
    <row r="62" spans="1:21" x14ac:dyDescent="0.25">
      <c r="S62" s="15"/>
    </row>
    <row r="63" spans="1:21" x14ac:dyDescent="0.25">
      <c r="R63" s="15"/>
    </row>
    <row r="64" spans="1:21" x14ac:dyDescent="0.25">
      <c r="H64" s="23"/>
      <c r="I64" s="23"/>
      <c r="J64" s="23"/>
      <c r="K64" s="23"/>
      <c r="L64" s="23"/>
      <c r="M64" s="23"/>
      <c r="N64" s="23"/>
      <c r="O64" s="23"/>
      <c r="P64" s="23"/>
      <c r="Q64" s="23"/>
    </row>
    <row r="66" spans="8:18" x14ac:dyDescent="0.25">
      <c r="H66" s="23"/>
      <c r="I66" s="23"/>
      <c r="J66" s="23"/>
      <c r="K66" s="23"/>
      <c r="L66" s="23"/>
      <c r="O66" s="23"/>
      <c r="P66" s="23"/>
      <c r="Q66" s="23"/>
    </row>
    <row r="68" spans="8:18" x14ac:dyDescent="0.25">
      <c r="I68" s="12"/>
      <c r="J68" s="12"/>
      <c r="K68" s="12"/>
      <c r="L68" s="12"/>
      <c r="M68" s="12"/>
      <c r="N68" s="12"/>
      <c r="O68" s="12"/>
    </row>
    <row r="69" spans="8:18" x14ac:dyDescent="0.25">
      <c r="R69" s="12"/>
    </row>
    <row r="70" spans="8:18" x14ac:dyDescent="0.25">
      <c r="H70" s="23"/>
      <c r="I70" s="23"/>
      <c r="J70" s="23"/>
      <c r="K70" s="23"/>
      <c r="L70" s="23"/>
      <c r="M70" s="23"/>
      <c r="N70" s="23"/>
      <c r="O70" s="23"/>
      <c r="P70" s="23"/>
      <c r="Q70" s="23"/>
    </row>
  </sheetData>
  <mergeCells count="50">
    <mergeCell ref="C2:R2"/>
    <mergeCell ref="C3:R3"/>
    <mergeCell ref="A4:B4"/>
    <mergeCell ref="M4:N4"/>
    <mergeCell ref="M5:N5"/>
    <mergeCell ref="M12:N12"/>
    <mergeCell ref="M13:N13"/>
    <mergeCell ref="M14:N14"/>
    <mergeCell ref="M11:N11"/>
    <mergeCell ref="M6:N6"/>
    <mergeCell ref="M7:N7"/>
    <mergeCell ref="M8:N8"/>
    <mergeCell ref="M10:N10"/>
    <mergeCell ref="M15:N15"/>
    <mergeCell ref="M16:N16"/>
    <mergeCell ref="M17:N17"/>
    <mergeCell ref="M19:N19"/>
    <mergeCell ref="M20:N20"/>
    <mergeCell ref="M21:N21"/>
    <mergeCell ref="M22:N22"/>
    <mergeCell ref="M23:N23"/>
    <mergeCell ref="M24:N24"/>
    <mergeCell ref="M25:N25"/>
    <mergeCell ref="M26:N26"/>
    <mergeCell ref="M27:N27"/>
    <mergeCell ref="M28:N28"/>
    <mergeCell ref="M29:N29"/>
    <mergeCell ref="M30:N30"/>
    <mergeCell ref="M31:N31"/>
    <mergeCell ref="M32:N32"/>
    <mergeCell ref="M33:N33"/>
    <mergeCell ref="M34:N34"/>
    <mergeCell ref="M35:N35"/>
    <mergeCell ref="M36:N36"/>
    <mergeCell ref="M37:N37"/>
    <mergeCell ref="M38:N38"/>
    <mergeCell ref="M40:N40"/>
    <mergeCell ref="M41:N41"/>
    <mergeCell ref="M42:N42"/>
    <mergeCell ref="M43:N43"/>
    <mergeCell ref="M45:N45"/>
    <mergeCell ref="M46:N46"/>
    <mergeCell ref="M48:N48"/>
    <mergeCell ref="M49:N49"/>
    <mergeCell ref="M50:N50"/>
    <mergeCell ref="M54:N54"/>
    <mergeCell ref="C61:D61"/>
    <mergeCell ref="M55:N55"/>
    <mergeCell ref="M56:N56"/>
    <mergeCell ref="B57:C57"/>
  </mergeCells>
  <phoneticPr fontId="2" type="noConversion"/>
  <pageMargins left="0" right="0" top="0" bottom="0" header="0" footer="0"/>
  <pageSetup paperSize="8" scale="75" orientation="landscape" r:id="rId1"/>
</worksheet>
</file>

<file path=docMetadata/LabelInfo.xml><?xml version="1.0" encoding="utf-8"?>
<clbl:labelList xmlns:clbl="http://schemas.microsoft.com/office/2020/mipLabelMetadata">
  <clbl:label id="{6cf46c2e-64e9-484b-aa4e-3ffc4469b01c}" enabled="1" method="Privileged" siteId="{f5d8b812-606a-42ba-8cf9-3371cfe29c72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Aneksi nr.1.2</vt:lpstr>
      <vt:lpstr>JR_PAGE_ANCHOR_0_1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2025-09-22T14:07:50Z</dcterms:created>
  <dcterms:modified xsi:type="dcterms:W3CDTF">2026-04-20T10:26:57Z</dcterms:modified>
</cp:coreProperties>
</file>