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 defaultThemeVersion="202300"/>
  <xr:revisionPtr revIDLastSave="0" documentId="13_ncr:1_{1DD042E8-B558-4902-8DDF-D17197F418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ksi nr.1" sheetId="1" r:id="rId1"/>
  </sheets>
  <definedNames>
    <definedName name="JR_PAGE_ANCHOR_0_1">'Aneksi nr.1'!$A$1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1" l="1"/>
  <c r="O30" i="1"/>
  <c r="O31" i="1"/>
  <c r="O32" i="1"/>
  <c r="O33" i="1"/>
  <c r="O34" i="1"/>
  <c r="O36" i="1"/>
  <c r="O37" i="1"/>
  <c r="O38" i="1"/>
  <c r="O28" i="1"/>
  <c r="N41" i="1"/>
  <c r="N40" i="1"/>
  <c r="N42" i="1" s="1"/>
  <c r="N37" i="1"/>
  <c r="N38" i="1"/>
  <c r="N36" i="1"/>
  <c r="N39" i="1" s="1"/>
  <c r="N29" i="1"/>
  <c r="N30" i="1"/>
  <c r="N31" i="1"/>
  <c r="N32" i="1"/>
  <c r="N33" i="1"/>
  <c r="N34" i="1"/>
  <c r="N28" i="1"/>
  <c r="N14" i="1"/>
  <c r="N15" i="1"/>
  <c r="N16" i="1"/>
  <c r="N17" i="1"/>
  <c r="N18" i="1"/>
  <c r="N19" i="1"/>
  <c r="N20" i="1"/>
  <c r="N21" i="1"/>
  <c r="N22" i="1"/>
  <c r="N12" i="1"/>
  <c r="O12" i="1"/>
  <c r="K37" i="1"/>
  <c r="K38" i="1"/>
  <c r="K36" i="1"/>
  <c r="K39" i="1" s="1"/>
  <c r="K29" i="1"/>
  <c r="K30" i="1"/>
  <c r="K31" i="1"/>
  <c r="K32" i="1"/>
  <c r="K33" i="1"/>
  <c r="K34" i="1"/>
  <c r="K28" i="1"/>
  <c r="L35" i="1"/>
  <c r="M28" i="1" s="1"/>
  <c r="O14" i="1"/>
  <c r="O15" i="1"/>
  <c r="O16" i="1"/>
  <c r="O17" i="1"/>
  <c r="O18" i="1"/>
  <c r="O19" i="1"/>
  <c r="O20" i="1"/>
  <c r="O21" i="1"/>
  <c r="O22" i="1"/>
  <c r="I23" i="1"/>
  <c r="G23" i="1"/>
  <c r="E23" i="1"/>
  <c r="K13" i="1"/>
  <c r="K14" i="1"/>
  <c r="K15" i="1"/>
  <c r="K16" i="1"/>
  <c r="K17" i="1"/>
  <c r="K18" i="1"/>
  <c r="K19" i="1"/>
  <c r="K20" i="1"/>
  <c r="K21" i="1"/>
  <c r="K22" i="1"/>
  <c r="K12" i="1"/>
  <c r="M35" i="1" l="1"/>
  <c r="N43" i="1"/>
  <c r="K35" i="1"/>
  <c r="K44" i="1" s="1"/>
  <c r="K23" i="1"/>
  <c r="N35" i="1"/>
  <c r="N44" i="1" s="1"/>
  <c r="M32" i="1"/>
  <c r="M29" i="1"/>
  <c r="M30" i="1"/>
  <c r="M31" i="1"/>
  <c r="M33" i="1"/>
  <c r="M34" i="1"/>
  <c r="I39" i="1"/>
  <c r="J36" i="1" s="1"/>
  <c r="G39" i="1"/>
  <c r="H38" i="1" s="1"/>
  <c r="I35" i="1"/>
  <c r="J31" i="1" s="1"/>
  <c r="G35" i="1"/>
  <c r="H30" i="1" s="1"/>
  <c r="E39" i="1"/>
  <c r="J22" i="1"/>
  <c r="J21" i="1"/>
  <c r="J20" i="1"/>
  <c r="J19" i="1"/>
  <c r="J18" i="1"/>
  <c r="J17" i="1"/>
  <c r="J16" i="1"/>
  <c r="J15" i="1"/>
  <c r="J14" i="1"/>
  <c r="J13" i="1"/>
  <c r="J12" i="1"/>
  <c r="H35" i="1"/>
  <c r="H34" i="1"/>
  <c r="H33" i="1"/>
  <c r="H32" i="1"/>
  <c r="H31" i="1"/>
  <c r="H29" i="1"/>
  <c r="H28" i="1"/>
  <c r="L13" i="1"/>
  <c r="J32" i="1" l="1"/>
  <c r="O35" i="1"/>
  <c r="J33" i="1"/>
  <c r="J29" i="1"/>
  <c r="J38" i="1"/>
  <c r="J34" i="1"/>
  <c r="J28" i="1"/>
  <c r="J30" i="1"/>
  <c r="J35" i="1"/>
  <c r="J37" i="1"/>
  <c r="G43" i="1"/>
  <c r="G44" i="1" s="1"/>
  <c r="O13" i="1"/>
  <c r="N13" i="1"/>
  <c r="N23" i="1" s="1"/>
  <c r="L23" i="1"/>
  <c r="M13" i="1" s="1"/>
  <c r="H37" i="1"/>
  <c r="I43" i="1"/>
  <c r="J23" i="1"/>
  <c r="H36" i="1"/>
  <c r="L42" i="1"/>
  <c r="L39" i="1"/>
  <c r="J39" i="1" l="1"/>
  <c r="H43" i="1"/>
  <c r="I44" i="1"/>
  <c r="J43" i="1"/>
  <c r="L43" i="1"/>
  <c r="M37" i="1"/>
  <c r="M38" i="1"/>
  <c r="O39" i="1"/>
  <c r="M36" i="1"/>
  <c r="L25" i="1"/>
  <c r="H39" i="1"/>
  <c r="M20" i="1"/>
  <c r="M19" i="1"/>
  <c r="M12" i="1"/>
  <c r="M18" i="1"/>
  <c r="M16" i="1"/>
  <c r="O23" i="1"/>
  <c r="M14" i="1"/>
  <c r="M17" i="1"/>
  <c r="M15" i="1"/>
  <c r="M22" i="1"/>
  <c r="M21" i="1"/>
  <c r="M39" i="1" l="1"/>
  <c r="M23" i="1"/>
  <c r="O43" i="1"/>
  <c r="L44" i="1"/>
  <c r="F38" i="1"/>
  <c r="F37" i="1"/>
  <c r="F36" i="1"/>
  <c r="E30" i="1"/>
  <c r="F39" i="1" l="1"/>
  <c r="O44" i="1"/>
  <c r="L46" i="1"/>
  <c r="E45" i="1"/>
  <c r="E42" i="1"/>
  <c r="E28" i="1"/>
  <c r="E43" i="1" l="1"/>
  <c r="F41" i="1"/>
  <c r="F40" i="1"/>
  <c r="F42" i="1" s="1"/>
  <c r="E35" i="1"/>
  <c r="F28" i="1"/>
  <c r="F29" i="1" l="1"/>
  <c r="F34" i="1"/>
  <c r="F31" i="1"/>
  <c r="F33" i="1"/>
  <c r="F32" i="1"/>
  <c r="F30" i="1"/>
  <c r="E44" i="1"/>
  <c r="F35" i="1" l="1"/>
  <c r="F43" i="1"/>
  <c r="F16" i="1"/>
  <c r="H13" i="1"/>
  <c r="H12" i="1"/>
  <c r="H22" i="1"/>
  <c r="H21" i="1"/>
  <c r="H20" i="1"/>
  <c r="H19" i="1"/>
  <c r="H18" i="1"/>
  <c r="H17" i="1"/>
  <c r="H16" i="1"/>
  <c r="H15" i="1"/>
  <c r="H14" i="1"/>
  <c r="H23" i="1" l="1"/>
  <c r="F12" i="1"/>
  <c r="E25" i="1"/>
  <c r="F20" i="1"/>
  <c r="F15" i="1"/>
  <c r="F14" i="1"/>
  <c r="F17" i="1"/>
  <c r="F18" i="1"/>
  <c r="F19" i="1"/>
  <c r="F13" i="1"/>
  <c r="F21" i="1"/>
  <c r="F22" i="1"/>
  <c r="F23" i="1" l="1"/>
  <c r="E46" i="1" l="1"/>
</calcChain>
</file>

<file path=xl/sharedStrings.xml><?xml version="1.0" encoding="utf-8"?>
<sst xmlns="http://schemas.openxmlformats.org/spreadsheetml/2006/main" count="106" uniqueCount="94">
  <si>
    <t>ANEKSI nr.1 Raporti Përmbledhës i Shpenzimeve të Ministrisë/Institucionit Buxhetor</t>
  </si>
  <si>
    <t>Periudha e Raportimit  4-2025</t>
  </si>
  <si>
    <t>në/lekë</t>
  </si>
  <si>
    <t>Emri i Grupit</t>
  </si>
  <si>
    <t>Ministria e Ekonomisë, Kulturës dhe Inovacionit</t>
  </si>
  <si>
    <t>Kodi i grupit</t>
  </si>
  <si>
    <t>12</t>
  </si>
  <si>
    <t>EMËRTIME</t>
  </si>
  <si>
    <t>Shpenzimet e Ministrisë/Institucionit</t>
  </si>
  <si>
    <t>Viti paraardhës 2024</t>
  </si>
  <si>
    <t>Periudha raportuese</t>
  </si>
  <si>
    <t>Ndryshimi Vjetor
 (Plan - Fakt)</t>
  </si>
  <si>
    <t xml:space="preserve">% e realizimit </t>
  </si>
  <si>
    <t>Shpenzime 
Faktike</t>
  </si>
  <si>
    <t>Struktura e shpenzimeve               në %</t>
  </si>
  <si>
    <t>Plani Fillestar
 Vjetor 
Viti 2025</t>
  </si>
  <si>
    <t>Plani Vjetor
 i Rishikuar
 Viti 2025</t>
  </si>
  <si>
    <t>Ndryshimi i planit
 vjetor</t>
  </si>
  <si>
    <t>Shpenzime Faktike të Periudhës/Progresive</t>
  </si>
  <si>
    <t>(1)</t>
  </si>
  <si>
    <t>(2)</t>
  </si>
  <si>
    <t>(3)</t>
  </si>
  <si>
    <t>(4)</t>
  </si>
  <si>
    <t>(5)</t>
  </si>
  <si>
    <t>(6)</t>
  </si>
  <si>
    <t>7 (5-3)</t>
  </si>
  <si>
    <t>(8)</t>
  </si>
  <si>
    <t>(9)</t>
  </si>
  <si>
    <t>10 (5-8)</t>
  </si>
  <si>
    <t>11 ( 8/5)</t>
  </si>
  <si>
    <t>Shpenzimet sipas programeve buxhetore</t>
  </si>
  <si>
    <t>Kodi i Programit</t>
  </si>
  <si>
    <t>Emërtimi</t>
  </si>
  <si>
    <t>01110</t>
  </si>
  <si>
    <t>Planifikimi, Menaxhimi dhe Administrimi</t>
  </si>
  <si>
    <t>01150</t>
  </si>
  <si>
    <t>Mbështetje për Inovacion dhe Teknologji</t>
  </si>
  <si>
    <t>04130</t>
  </si>
  <si>
    <t>Mbështetje për Zhvillim Ekonomik</t>
  </si>
  <si>
    <t>Mbështetje për Mbikqyrjen Tregut, Infrastruktura Cilësisë &amp; Pronësia Industriale</t>
  </si>
  <si>
    <t>04170</t>
  </si>
  <si>
    <t>Inspektimi në Punë</t>
  </si>
  <si>
    <t>06190</t>
  </si>
  <si>
    <t>Strehimi</t>
  </si>
  <si>
    <t>08220</t>
  </si>
  <si>
    <t xml:space="preserve">Trashëgimia Kulturore dhe Muzetë </t>
  </si>
  <si>
    <t>08230</t>
  </si>
  <si>
    <t>Arti dhe Kultura</t>
  </si>
  <si>
    <t>09240</t>
  </si>
  <si>
    <t>Arsimi Mesëm Profesional</t>
  </si>
  <si>
    <t>10220</t>
  </si>
  <si>
    <t>Sigurimet Shoqërore</t>
  </si>
  <si>
    <t>10550</t>
  </si>
  <si>
    <t>Tregu i Punës</t>
  </si>
  <si>
    <t>Totali i Shpenzimeve buxhetore te Ministrise (Kap 01,02,03,04,05,08,22)</t>
  </si>
  <si>
    <t>Shpenzime nga te Ardhurat Jashte limitit (Kap 06)</t>
  </si>
  <si>
    <t>Totali Shpenzimeve te Ministrisë</t>
  </si>
  <si>
    <t>Shpenzimet sipas klasifikimit ekonomik</t>
  </si>
  <si>
    <t>Artikulli</t>
  </si>
  <si>
    <t>600</t>
  </si>
  <si>
    <t>Paga</t>
  </si>
  <si>
    <t>601</t>
  </si>
  <si>
    <t>Sigurime Shoqërore</t>
  </si>
  <si>
    <t>602</t>
  </si>
  <si>
    <t>Mallra dhe Shërbime të Tjera</t>
  </si>
  <si>
    <t>603</t>
  </si>
  <si>
    <t>Subvencione</t>
  </si>
  <si>
    <t>604</t>
  </si>
  <si>
    <t>Transferta Korente të Brendshme</t>
  </si>
  <si>
    <t>605</t>
  </si>
  <si>
    <t>Transferta Korente të Huaja</t>
  </si>
  <si>
    <t>606</t>
  </si>
  <si>
    <t>Trans per Buxh. Fam. &amp; Individ</t>
  </si>
  <si>
    <t>Nen-Totali Shpenzime Korrente</t>
  </si>
  <si>
    <t>230</t>
  </si>
  <si>
    <t>Kapitale të Patrupëzuara</t>
  </si>
  <si>
    <t>231</t>
  </si>
  <si>
    <t>Kapitale të Trupëzuara</t>
  </si>
  <si>
    <t>Nen-Totali Shpenzime Kapitale me financim te brendshem</t>
  </si>
  <si>
    <t>Nen-Totali Shpenzime Kapitale me financim te huaj</t>
  </si>
  <si>
    <t>Totali Shpenzime Kapitale</t>
  </si>
  <si>
    <t>Totali i Shpenz. Buxhetore te Ministrise/Institucionit Buxhetor</t>
  </si>
  <si>
    <t>Totali (Korrente + Kapitale + Shpenz.nga te ardh.jashte limti</t>
  </si>
  <si>
    <t>Numri i punonjësve</t>
  </si>
  <si>
    <t>Sekretari i Përgjithshëm</t>
  </si>
  <si>
    <t>Emri</t>
  </si>
  <si>
    <t>Firma</t>
  </si>
  <si>
    <t>Data</t>
  </si>
  <si>
    <t>232</t>
  </si>
  <si>
    <t>Transferta Kapitale</t>
  </si>
  <si>
    <t>znj. Llambriola Misto</t>
  </si>
  <si>
    <t>30.05.2025</t>
  </si>
  <si>
    <t>ok</t>
  </si>
  <si>
    <t>04160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</si>
</sst>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9"/>
      <color rgb="FF000000"/>
      <name val="Times New Roman"/>
      <family val="1"/>
    </font>
    <font>
      <b/>
      <sz val="9"/>
      <color rgb="FFC00000"/>
      <name val="Times New Roman"/>
      <family val="1"/>
    </font>
    <font>
      <sz val="9"/>
      <color rgb="FF080808"/>
      <name val="Times New Roman"/>
      <family val="1"/>
    </font>
    <font>
      <sz val="9"/>
      <color theme="1"/>
      <name val="Times New Roman"/>
      <family val="1"/>
    </font>
    <font>
      <b/>
      <sz val="9"/>
      <color rgb="FF080808"/>
      <name val="Times New Roman"/>
      <family val="1"/>
    </font>
    <font>
      <b/>
      <sz val="9"/>
      <color rgb="FF000000"/>
      <name val="Times New Roman"/>
      <family val="1"/>
    </font>
    <font>
      <b/>
      <sz val="9"/>
      <color theme="1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none"/>
    </fill>
    <fill>
      <patternFill patternType="none"/>
    </fill>
  </fills>
  <borders count="5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50505"/>
      </left>
      <right/>
      <top style="double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 style="thin">
        <color rgb="FF050505"/>
      </bottom>
      <diagonal/>
    </border>
    <border>
      <left/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50505"/>
      </left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hair">
        <color rgb="FF050505"/>
      </left>
      <right style="thin">
        <color rgb="FF050505"/>
      </right>
      <top style="hair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50505"/>
      </left>
      <right style="thin">
        <color rgb="FF000000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/>
      <top style="thin">
        <color rgb="FF050505"/>
      </top>
      <bottom style="thin">
        <color rgb="FF050505"/>
      </bottom>
      <diagonal/>
    </border>
    <border>
      <left/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/>
      <top style="thin">
        <color rgb="FF050505"/>
      </top>
      <bottom/>
      <diagonal/>
    </border>
    <border>
      <left/>
      <right/>
      <top style="thin">
        <color rgb="FF050505"/>
      </top>
      <bottom/>
      <diagonal/>
    </border>
    <border>
      <left/>
      <right style="thin">
        <color rgb="FF050505"/>
      </right>
      <top style="thin">
        <color rgb="FF050505"/>
      </top>
      <bottom/>
      <diagonal/>
    </border>
    <border>
      <left style="thin">
        <color rgb="FF050505"/>
      </left>
      <right/>
      <top/>
      <bottom style="thin">
        <color rgb="FF050505"/>
      </bottom>
      <diagonal/>
    </border>
    <border>
      <left/>
      <right/>
      <top/>
      <bottom style="thin">
        <color rgb="FF050505"/>
      </bottom>
      <diagonal/>
    </border>
    <border>
      <left/>
      <right style="thin">
        <color rgb="FF050505"/>
      </right>
      <top/>
      <bottom style="thin">
        <color rgb="FF05050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50505"/>
      </left>
      <right/>
      <top style="hair">
        <color rgb="FF050505"/>
      </top>
      <bottom style="thin">
        <color rgb="FF050505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50505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6" fillId="2" borderId="0" xfId="0" applyFont="1" applyFill="1" applyAlignment="1" applyProtection="1">
      <alignment wrapText="1"/>
      <protection locked="0"/>
    </xf>
    <xf numFmtId="0" fontId="5" fillId="61" borderId="9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6" fillId="0" borderId="0" xfId="0" applyFont="1"/>
    <xf numFmtId="0" fontId="4" fillId="14" borderId="8" xfId="0" applyFont="1" applyFill="1" applyBorder="1" applyAlignment="1">
      <alignment horizontal="center" wrapText="1"/>
    </xf>
    <xf numFmtId="0" fontId="4" fillId="17" borderId="10" xfId="0" applyFont="1" applyFill="1" applyBorder="1" applyAlignment="1">
      <alignment horizontal="center" wrapText="1"/>
    </xf>
    <xf numFmtId="0" fontId="4" fillId="18" borderId="11" xfId="0" applyFont="1" applyFill="1" applyBorder="1" applyAlignment="1">
      <alignment horizontal="center" wrapText="1"/>
    </xf>
    <xf numFmtId="0" fontId="4" fillId="19" borderId="12" xfId="0" applyFont="1" applyFill="1" applyBorder="1" applyAlignment="1">
      <alignment horizontal="center" wrapText="1"/>
    </xf>
    <xf numFmtId="0" fontId="4" fillId="20" borderId="13" xfId="0" applyFont="1" applyFill="1" applyBorder="1" applyAlignment="1">
      <alignment horizontal="center" wrapText="1"/>
    </xf>
    <xf numFmtId="0" fontId="4" fillId="21" borderId="14" xfId="0" applyFont="1" applyFill="1" applyBorder="1" applyAlignment="1">
      <alignment horizontal="center" wrapText="1"/>
    </xf>
    <xf numFmtId="0" fontId="4" fillId="22" borderId="15" xfId="0" applyFont="1" applyFill="1" applyBorder="1" applyAlignment="1">
      <alignment horizontal="center"/>
    </xf>
    <xf numFmtId="0" fontId="4" fillId="23" borderId="16" xfId="0" applyFont="1" applyFill="1" applyBorder="1" applyAlignment="1">
      <alignment horizontal="center"/>
    </xf>
    <xf numFmtId="0" fontId="7" fillId="25" borderId="18" xfId="0" applyFont="1" applyFill="1" applyBorder="1" applyAlignment="1">
      <alignment horizontal="center"/>
    </xf>
    <xf numFmtId="0" fontId="7" fillId="26" borderId="19" xfId="0" applyFont="1" applyFill="1" applyBorder="1" applyAlignment="1">
      <alignment horizontal="center"/>
    </xf>
    <xf numFmtId="0" fontId="7" fillId="27" borderId="20" xfId="0" applyFont="1" applyFill="1" applyBorder="1" applyAlignment="1">
      <alignment horizontal="center"/>
    </xf>
    <xf numFmtId="0" fontId="7" fillId="28" borderId="21" xfId="0" applyFont="1" applyFill="1" applyBorder="1" applyAlignment="1">
      <alignment horizontal="center"/>
    </xf>
    <xf numFmtId="0" fontId="5" fillId="30" borderId="23" xfId="0" applyFont="1" applyFill="1" applyBorder="1" applyAlignment="1">
      <alignment horizontal="center"/>
    </xf>
    <xf numFmtId="0" fontId="7" fillId="31" borderId="24" xfId="0" applyFont="1" applyFill="1" applyBorder="1" applyAlignment="1">
      <alignment horizontal="center"/>
    </xf>
    <xf numFmtId="0" fontId="3" fillId="33" borderId="26" xfId="0" applyFont="1" applyFill="1" applyBorder="1" applyAlignment="1">
      <alignment horizontal="left" wrapText="1"/>
    </xf>
    <xf numFmtId="0" fontId="8" fillId="37" borderId="26" xfId="0" applyFont="1" applyFill="1" applyBorder="1" applyAlignment="1">
      <alignment horizontal="left" wrapText="1"/>
    </xf>
    <xf numFmtId="0" fontId="7" fillId="42" borderId="29" xfId="0" applyFont="1" applyFill="1" applyBorder="1" applyAlignment="1">
      <alignment horizontal="center"/>
    </xf>
    <xf numFmtId="0" fontId="7" fillId="43" borderId="30" xfId="0" applyFont="1" applyFill="1" applyBorder="1" applyAlignment="1">
      <alignment horizontal="center"/>
    </xf>
    <xf numFmtId="0" fontId="7" fillId="44" borderId="31" xfId="0" applyFont="1" applyFill="1" applyBorder="1" applyAlignment="1">
      <alignment horizontal="center"/>
    </xf>
    <xf numFmtId="0" fontId="7" fillId="45" borderId="32" xfId="0" applyFont="1" applyFill="1" applyBorder="1" applyAlignment="1">
      <alignment horizontal="center"/>
    </xf>
    <xf numFmtId="0" fontId="3" fillId="48" borderId="34" xfId="0" applyFont="1" applyFill="1" applyBorder="1" applyAlignment="1">
      <alignment horizontal="left" wrapText="1"/>
    </xf>
    <xf numFmtId="0" fontId="8" fillId="51" borderId="34" xfId="0" applyFont="1" applyFill="1" applyBorder="1" applyAlignment="1">
      <alignment horizontal="left" wrapText="1"/>
    </xf>
    <xf numFmtId="0" fontId="4" fillId="56" borderId="36" xfId="0" applyFont="1" applyFill="1" applyBorder="1" applyAlignment="1">
      <alignment horizontal="center"/>
    </xf>
    <xf numFmtId="164" fontId="6" fillId="0" borderId="0" xfId="1" applyNumberFormat="1" applyFont="1" applyAlignment="1"/>
    <xf numFmtId="4" fontId="6" fillId="0" borderId="0" xfId="0" applyNumberFormat="1" applyFont="1"/>
    <xf numFmtId="43" fontId="6" fillId="0" borderId="0" xfId="0" applyNumberFormat="1" applyFont="1"/>
    <xf numFmtId="164" fontId="6" fillId="0" borderId="0" xfId="0" applyNumberFormat="1" applyFont="1"/>
    <xf numFmtId="0" fontId="7" fillId="25" borderId="49" xfId="0" applyFont="1" applyFill="1" applyBorder="1" applyAlignment="1">
      <alignment horizontal="center"/>
    </xf>
    <xf numFmtId="0" fontId="3" fillId="33" borderId="51" xfId="0" applyFont="1" applyFill="1" applyBorder="1" applyAlignment="1">
      <alignment horizontal="left" wrapText="1"/>
    </xf>
    <xf numFmtId="0" fontId="5" fillId="30" borderId="47" xfId="0" applyFont="1" applyFill="1" applyBorder="1" applyAlignment="1">
      <alignment horizontal="center"/>
    </xf>
    <xf numFmtId="0" fontId="9" fillId="57" borderId="36" xfId="0" applyFont="1" applyFill="1" applyBorder="1" applyAlignment="1">
      <alignment horizontal="center"/>
    </xf>
    <xf numFmtId="0" fontId="6" fillId="58" borderId="36" xfId="0" applyFont="1" applyFill="1" applyBorder="1" applyAlignment="1">
      <alignment horizontal="center"/>
    </xf>
    <xf numFmtId="0" fontId="9" fillId="58" borderId="36" xfId="0" applyFont="1" applyFill="1" applyBorder="1" applyAlignment="1">
      <alignment horizontal="center"/>
    </xf>
    <xf numFmtId="0" fontId="9" fillId="58" borderId="36" xfId="0" applyFont="1" applyFill="1" applyBorder="1" applyAlignment="1">
      <alignment horizontal="center" vertical="center"/>
    </xf>
    <xf numFmtId="164" fontId="6" fillId="0" borderId="26" xfId="1" applyNumberFormat="1" applyFont="1" applyFill="1" applyBorder="1" applyAlignment="1">
      <alignment horizontal="center"/>
    </xf>
    <xf numFmtId="9" fontId="3" fillId="35" borderId="26" xfId="2" applyFont="1" applyFill="1" applyBorder="1" applyAlignment="1">
      <alignment horizontal="center"/>
    </xf>
    <xf numFmtId="164" fontId="3" fillId="34" borderId="26" xfId="1" applyNumberFormat="1" applyFont="1" applyFill="1" applyBorder="1" applyAlignment="1">
      <alignment horizontal="center"/>
    </xf>
    <xf numFmtId="4" fontId="3" fillId="34" borderId="26" xfId="0" applyNumberFormat="1" applyFont="1" applyFill="1" applyBorder="1" applyAlignment="1">
      <alignment horizontal="center"/>
    </xf>
    <xf numFmtId="9" fontId="3" fillId="36" borderId="27" xfId="2" applyFont="1" applyFill="1" applyBorder="1" applyAlignment="1">
      <alignment horizontal="center"/>
    </xf>
    <xf numFmtId="164" fontId="6" fillId="34" borderId="26" xfId="1" applyNumberFormat="1" applyFont="1" applyFill="1" applyBorder="1" applyAlignment="1">
      <alignment horizontal="center"/>
    </xf>
    <xf numFmtId="9" fontId="6" fillId="35" borderId="26" xfId="2" applyFont="1" applyFill="1" applyBorder="1" applyAlignment="1">
      <alignment horizontal="center"/>
    </xf>
    <xf numFmtId="4" fontId="6" fillId="34" borderId="26" xfId="0" applyNumberFormat="1" applyFont="1" applyFill="1" applyBorder="1" applyAlignment="1">
      <alignment horizontal="center"/>
    </xf>
    <xf numFmtId="9" fontId="6" fillId="36" borderId="27" xfId="2" applyFont="1" applyFill="1" applyBorder="1" applyAlignment="1">
      <alignment horizontal="center"/>
    </xf>
    <xf numFmtId="164" fontId="9" fillId="0" borderId="26" xfId="1" applyNumberFormat="1" applyFont="1" applyFill="1" applyBorder="1" applyAlignment="1">
      <alignment horizontal="center"/>
    </xf>
    <xf numFmtId="9" fontId="9" fillId="0" borderId="26" xfId="2" applyFont="1" applyFill="1" applyBorder="1" applyAlignment="1">
      <alignment horizontal="center"/>
    </xf>
    <xf numFmtId="4" fontId="9" fillId="0" borderId="26" xfId="0" applyNumberFormat="1" applyFont="1" applyBorder="1" applyAlignment="1">
      <alignment horizontal="center"/>
    </xf>
    <xf numFmtId="9" fontId="9" fillId="36" borderId="27" xfId="2" applyFont="1" applyFill="1" applyBorder="1" applyAlignment="1">
      <alignment horizontal="center"/>
    </xf>
    <xf numFmtId="3" fontId="9" fillId="0" borderId="26" xfId="0" applyNumberFormat="1" applyFont="1" applyBorder="1" applyAlignment="1">
      <alignment horizontal="center"/>
    </xf>
    <xf numFmtId="3" fontId="9" fillId="40" borderId="27" xfId="0" applyNumberFormat="1" applyFont="1" applyFill="1" applyBorder="1" applyAlignment="1">
      <alignment horizontal="center"/>
    </xf>
    <xf numFmtId="164" fontId="9" fillId="38" borderId="26" xfId="1" applyNumberFormat="1" applyFont="1" applyFill="1" applyBorder="1" applyAlignment="1">
      <alignment horizontal="center"/>
    </xf>
    <xf numFmtId="3" fontId="9" fillId="39" borderId="26" xfId="0" applyNumberFormat="1" applyFont="1" applyFill="1" applyBorder="1" applyAlignment="1">
      <alignment horizontal="center"/>
    </xf>
    <xf numFmtId="4" fontId="9" fillId="38" borderId="26" xfId="0" applyNumberFormat="1" applyFont="1" applyFill="1" applyBorder="1" applyAlignment="1">
      <alignment horizontal="center"/>
    </xf>
    <xf numFmtId="164" fontId="3" fillId="49" borderId="34" xfId="1" applyNumberFormat="1" applyFont="1" applyFill="1" applyBorder="1" applyAlignment="1">
      <alignment horizontal="center"/>
    </xf>
    <xf numFmtId="9" fontId="3" fillId="50" borderId="34" xfId="2" applyFont="1" applyFill="1" applyBorder="1" applyAlignment="1">
      <alignment horizontal="center"/>
    </xf>
    <xf numFmtId="164" fontId="8" fillId="52" borderId="34" xfId="1" applyNumberFormat="1" applyFont="1" applyFill="1" applyBorder="1" applyAlignment="1">
      <alignment horizontal="center"/>
    </xf>
    <xf numFmtId="9" fontId="8" fillId="53" borderId="34" xfId="2" applyFont="1" applyFill="1" applyBorder="1" applyAlignment="1">
      <alignment horizontal="center"/>
    </xf>
    <xf numFmtId="9" fontId="8" fillId="35" borderId="26" xfId="2" applyFont="1" applyFill="1" applyBorder="1" applyAlignment="1">
      <alignment horizontal="center"/>
    </xf>
    <xf numFmtId="3" fontId="3" fillId="50" borderId="34" xfId="0" applyNumberFormat="1" applyFont="1" applyFill="1" applyBorder="1" applyAlignment="1">
      <alignment horizontal="center"/>
    </xf>
    <xf numFmtId="3" fontId="8" fillId="53" borderId="34" xfId="0" applyNumberFormat="1" applyFont="1" applyFill="1" applyBorder="1" applyAlignment="1">
      <alignment horizontal="center"/>
    </xf>
    <xf numFmtId="164" fontId="8" fillId="0" borderId="34" xfId="1" applyNumberFormat="1" applyFont="1" applyFill="1" applyBorder="1" applyAlignment="1">
      <alignment horizontal="center"/>
    </xf>
    <xf numFmtId="9" fontId="8" fillId="0" borderId="34" xfId="2" applyFont="1" applyFill="1" applyBorder="1" applyAlignment="1">
      <alignment horizontal="center"/>
    </xf>
    <xf numFmtId="3" fontId="8" fillId="0" borderId="34" xfId="0" applyNumberFormat="1" applyFont="1" applyBorder="1" applyAlignment="1">
      <alignment horizontal="center"/>
    </xf>
    <xf numFmtId="4" fontId="8" fillId="0" borderId="34" xfId="0" applyNumberFormat="1" applyFont="1" applyBorder="1" applyAlignment="1">
      <alignment horizontal="center"/>
    </xf>
    <xf numFmtId="9" fontId="8" fillId="36" borderId="27" xfId="2" applyFont="1" applyFill="1" applyBorder="1" applyAlignment="1">
      <alignment horizontal="center"/>
    </xf>
    <xf numFmtId="4" fontId="8" fillId="52" borderId="34" xfId="0" applyNumberFormat="1" applyFont="1" applyFill="1" applyBorder="1" applyAlignment="1">
      <alignment horizontal="center"/>
    </xf>
    <xf numFmtId="3" fontId="8" fillId="54" borderId="7" xfId="0" applyNumberFormat="1" applyFont="1" applyFill="1" applyBorder="1" applyAlignment="1">
      <alignment horizontal="center"/>
    </xf>
    <xf numFmtId="0" fontId="3" fillId="58" borderId="36" xfId="0" applyFont="1" applyFill="1" applyBorder="1" applyAlignment="1">
      <alignment horizontal="center"/>
    </xf>
    <xf numFmtId="0" fontId="3" fillId="59" borderId="37" xfId="0" applyFont="1" applyFill="1" applyBorder="1" applyAlignment="1">
      <alignment horizontal="center"/>
    </xf>
    <xf numFmtId="0" fontId="5" fillId="61" borderId="9" xfId="0" applyFont="1" applyFill="1" applyBorder="1" applyAlignment="1">
      <alignment horizontal="left"/>
    </xf>
    <xf numFmtId="0" fontId="5" fillId="61" borderId="38" xfId="0" applyFont="1" applyFill="1" applyBorder="1" applyAlignment="1">
      <alignment horizontal="center"/>
    </xf>
    <xf numFmtId="0" fontId="5" fillId="61" borderId="39" xfId="0" applyFont="1" applyFill="1" applyBorder="1" applyAlignment="1">
      <alignment horizontal="center"/>
    </xf>
    <xf numFmtId="0" fontId="5" fillId="61" borderId="40" xfId="0" applyFont="1" applyFill="1" applyBorder="1" applyAlignment="1">
      <alignment horizontal="center"/>
    </xf>
    <xf numFmtId="0" fontId="5" fillId="61" borderId="38" xfId="0" applyFont="1" applyFill="1" applyBorder="1" applyAlignment="1">
      <alignment horizontal="center" wrapText="1"/>
    </xf>
    <xf numFmtId="0" fontId="5" fillId="61" borderId="39" xfId="0" applyFont="1" applyFill="1" applyBorder="1" applyAlignment="1">
      <alignment horizontal="center" wrapText="1"/>
    </xf>
    <xf numFmtId="0" fontId="5" fillId="61" borderId="40" xfId="0" applyFont="1" applyFill="1" applyBorder="1" applyAlignment="1">
      <alignment horizontal="center" wrapText="1"/>
    </xf>
    <xf numFmtId="0" fontId="5" fillId="61" borderId="41" xfId="0" applyFont="1" applyFill="1" applyBorder="1" applyAlignment="1">
      <alignment horizontal="center" wrapText="1"/>
    </xf>
    <xf numFmtId="0" fontId="5" fillId="61" borderId="42" xfId="0" applyFont="1" applyFill="1" applyBorder="1" applyAlignment="1">
      <alignment horizontal="center" wrapText="1"/>
    </xf>
    <xf numFmtId="0" fontId="5" fillId="61" borderId="43" xfId="0" applyFont="1" applyFill="1" applyBorder="1" applyAlignment="1">
      <alignment horizontal="center" wrapText="1"/>
    </xf>
    <xf numFmtId="0" fontId="5" fillId="61" borderId="44" xfId="0" applyFont="1" applyFill="1" applyBorder="1" applyAlignment="1">
      <alignment horizontal="center" wrapText="1"/>
    </xf>
    <xf numFmtId="0" fontId="5" fillId="61" borderId="45" xfId="0" applyFont="1" applyFill="1" applyBorder="1" applyAlignment="1">
      <alignment horizontal="center" wrapText="1"/>
    </xf>
    <xf numFmtId="0" fontId="5" fillId="61" borderId="46" xfId="0" applyFont="1" applyFill="1" applyBorder="1" applyAlignment="1">
      <alignment horizontal="center" wrapText="1"/>
    </xf>
    <xf numFmtId="0" fontId="3" fillId="47" borderId="33" xfId="0" applyFont="1" applyFill="1" applyBorder="1" applyAlignment="1">
      <alignment horizontal="center"/>
    </xf>
    <xf numFmtId="0" fontId="3" fillId="55" borderId="3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7" fillId="60" borderId="9" xfId="0" applyFont="1" applyFill="1" applyBorder="1" applyAlignment="1">
      <alignment horizontal="center" vertical="center"/>
    </xf>
    <xf numFmtId="0" fontId="3" fillId="32" borderId="25" xfId="0" applyFont="1" applyFill="1" applyBorder="1" applyAlignment="1">
      <alignment horizontal="center"/>
    </xf>
    <xf numFmtId="0" fontId="7" fillId="41" borderId="28" xfId="0" applyFont="1" applyFill="1" applyBorder="1" applyAlignment="1">
      <alignment horizontal="center"/>
    </xf>
    <xf numFmtId="0" fontId="5" fillId="46" borderId="22" xfId="0" applyFont="1" applyFill="1" applyBorder="1" applyAlignment="1">
      <alignment horizontal="center"/>
    </xf>
    <xf numFmtId="0" fontId="3" fillId="32" borderId="25" xfId="0" quotePrefix="1" applyFont="1" applyFill="1" applyBorder="1" applyAlignment="1">
      <alignment horizontal="center"/>
    </xf>
    <xf numFmtId="0" fontId="7" fillId="24" borderId="17" xfId="0" applyFont="1" applyFill="1" applyBorder="1" applyAlignment="1">
      <alignment horizontal="center"/>
    </xf>
    <xf numFmtId="0" fontId="7" fillId="24" borderId="50" xfId="0" applyFont="1" applyFill="1" applyBorder="1" applyAlignment="1">
      <alignment horizontal="center"/>
    </xf>
    <xf numFmtId="0" fontId="5" fillId="29" borderId="22" xfId="0" applyFont="1" applyFill="1" applyBorder="1" applyAlignment="1">
      <alignment horizontal="center"/>
    </xf>
    <xf numFmtId="0" fontId="5" fillId="29" borderId="48" xfId="0" applyFont="1" applyFill="1" applyBorder="1" applyAlignment="1">
      <alignment horizontal="center"/>
    </xf>
    <xf numFmtId="0" fontId="4" fillId="11" borderId="6" xfId="0" applyFont="1" applyFill="1" applyBorder="1" applyAlignment="1">
      <alignment horizontal="center" vertical="center"/>
    </xf>
    <xf numFmtId="0" fontId="4" fillId="12" borderId="7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0" fontId="4" fillId="14" borderId="8" xfId="0" applyFont="1" applyFill="1" applyBorder="1" applyAlignment="1">
      <alignment horizontal="center" wrapText="1"/>
    </xf>
    <xf numFmtId="0" fontId="4" fillId="15" borderId="9" xfId="0" applyFont="1" applyFill="1" applyBorder="1" applyAlignment="1">
      <alignment horizontal="center" wrapText="1"/>
    </xf>
    <xf numFmtId="0" fontId="4" fillId="16" borderId="7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right"/>
    </xf>
    <xf numFmtId="0" fontId="4" fillId="7" borderId="3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left"/>
    </xf>
    <xf numFmtId="0" fontId="4" fillId="9" borderId="4" xfId="0" applyFont="1" applyFill="1" applyBorder="1" applyAlignment="1">
      <alignment horizontal="center"/>
    </xf>
    <xf numFmtId="0" fontId="4" fillId="10" borderId="5" xfId="0" applyFont="1" applyFill="1" applyBorder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O73"/>
  <sheetViews>
    <sheetView tabSelected="1" topLeftCell="A3" zoomScale="98" zoomScaleNormal="98" workbookViewId="0">
      <selection activeCell="R8" sqref="R8"/>
    </sheetView>
  </sheetViews>
  <sheetFormatPr defaultRowHeight="12" x14ac:dyDescent="0.2"/>
  <cols>
    <col min="1" max="2" width="3.28515625" style="4" customWidth="1"/>
    <col min="3" max="3" width="10" style="4" customWidth="1"/>
    <col min="4" max="4" width="51.7109375" style="4" customWidth="1"/>
    <col min="5" max="5" width="16.28515625" style="4" customWidth="1"/>
    <col min="6" max="6" width="11.140625" style="4" customWidth="1"/>
    <col min="7" max="7" width="16.28515625" style="4" customWidth="1"/>
    <col min="8" max="8" width="11.140625" style="4" customWidth="1"/>
    <col min="9" max="9" width="16.28515625" style="4" customWidth="1"/>
    <col min="10" max="10" width="11.140625" style="4" customWidth="1"/>
    <col min="11" max="11" width="15.85546875" style="4" customWidth="1"/>
    <col min="12" max="12" width="16.7109375" style="4" customWidth="1"/>
    <col min="13" max="13" width="17.140625" style="4" customWidth="1"/>
    <col min="14" max="14" width="16.7109375" style="4" customWidth="1"/>
    <col min="15" max="15" width="11.7109375" style="4" customWidth="1"/>
    <col min="16" max="16384" width="9.140625" style="4"/>
  </cols>
  <sheetData>
    <row r="1" spans="1:15" x14ac:dyDescent="0.2">
      <c r="A1" s="1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 t="s">
        <v>92</v>
      </c>
    </row>
    <row r="2" spans="1:15" x14ac:dyDescent="0.2">
      <c r="A2" s="1"/>
      <c r="B2" s="104" t="s">
        <v>0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</row>
    <row r="3" spans="1:15" x14ac:dyDescent="0.2">
      <c r="A3" s="1"/>
      <c r="B3" s="105" t="s">
        <v>1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</row>
    <row r="4" spans="1:15" x14ac:dyDescent="0.2">
      <c r="A4" s="1"/>
      <c r="B4" s="106" t="s">
        <v>2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</row>
    <row r="5" spans="1:15" ht="15" customHeight="1" x14ac:dyDescent="0.2">
      <c r="A5" s="3"/>
      <c r="B5" s="107" t="s">
        <v>3</v>
      </c>
      <c r="C5" s="107"/>
      <c r="D5" s="108" t="s">
        <v>4</v>
      </c>
      <c r="E5" s="108"/>
      <c r="F5" s="108"/>
      <c r="G5" s="109" t="s">
        <v>5</v>
      </c>
      <c r="H5" s="109"/>
      <c r="I5" s="109"/>
      <c r="J5" s="109"/>
      <c r="K5" s="110" t="s">
        <v>6</v>
      </c>
      <c r="L5" s="110"/>
      <c r="M5" s="110"/>
      <c r="N5" s="110"/>
      <c r="O5" s="110"/>
    </row>
    <row r="6" spans="1:15" x14ac:dyDescent="0.2">
      <c r="A6" s="1"/>
      <c r="B6" s="98" t="s">
        <v>7</v>
      </c>
      <c r="C6" s="98"/>
      <c r="D6" s="98"/>
      <c r="E6" s="99" t="s">
        <v>8</v>
      </c>
      <c r="F6" s="99"/>
      <c r="G6" s="99"/>
      <c r="H6" s="99"/>
      <c r="I6" s="99"/>
      <c r="J6" s="99"/>
      <c r="K6" s="99"/>
      <c r="L6" s="99"/>
      <c r="M6" s="99"/>
      <c r="N6" s="99"/>
      <c r="O6" s="99"/>
    </row>
    <row r="7" spans="1:15" ht="24" x14ac:dyDescent="0.2">
      <c r="A7" s="1"/>
      <c r="B7" s="98"/>
      <c r="C7" s="98"/>
      <c r="D7" s="98"/>
      <c r="E7" s="100" t="s">
        <v>9</v>
      </c>
      <c r="F7" s="100"/>
      <c r="G7" s="100" t="s">
        <v>10</v>
      </c>
      <c r="H7" s="100"/>
      <c r="I7" s="100" t="s">
        <v>10</v>
      </c>
      <c r="J7" s="100"/>
      <c r="K7" s="5" t="s">
        <v>10</v>
      </c>
      <c r="L7" s="101" t="s">
        <v>10</v>
      </c>
      <c r="M7" s="101"/>
      <c r="N7" s="102" t="s">
        <v>11</v>
      </c>
      <c r="O7" s="103" t="s">
        <v>12</v>
      </c>
    </row>
    <row r="8" spans="1:15" ht="48" x14ac:dyDescent="0.2">
      <c r="A8" s="1"/>
      <c r="B8" s="98"/>
      <c r="C8" s="98"/>
      <c r="D8" s="98"/>
      <c r="E8" s="6" t="s">
        <v>13</v>
      </c>
      <c r="F8" s="7" t="s">
        <v>14</v>
      </c>
      <c r="G8" s="8" t="s">
        <v>15</v>
      </c>
      <c r="H8" s="9" t="s">
        <v>14</v>
      </c>
      <c r="I8" s="8" t="s">
        <v>16</v>
      </c>
      <c r="J8" s="9" t="s">
        <v>14</v>
      </c>
      <c r="K8" s="10" t="s">
        <v>17</v>
      </c>
      <c r="L8" s="8" t="s">
        <v>18</v>
      </c>
      <c r="M8" s="9" t="s">
        <v>14</v>
      </c>
      <c r="N8" s="102"/>
      <c r="O8" s="103"/>
    </row>
    <row r="9" spans="1:15" ht="13.5" thickTop="1" thickBot="1" x14ac:dyDescent="0.25">
      <c r="A9" s="1"/>
      <c r="B9" s="98"/>
      <c r="C9" s="98"/>
      <c r="D9" s="98"/>
      <c r="E9" s="11" t="s">
        <v>19</v>
      </c>
      <c r="F9" s="11" t="s">
        <v>20</v>
      </c>
      <c r="G9" s="11" t="s">
        <v>21</v>
      </c>
      <c r="H9" s="11" t="s">
        <v>22</v>
      </c>
      <c r="I9" s="11" t="s">
        <v>23</v>
      </c>
      <c r="J9" s="11" t="s">
        <v>24</v>
      </c>
      <c r="K9" s="11" t="s">
        <v>25</v>
      </c>
      <c r="L9" s="11" t="s">
        <v>26</v>
      </c>
      <c r="M9" s="11" t="s">
        <v>27</v>
      </c>
      <c r="N9" s="11" t="s">
        <v>28</v>
      </c>
      <c r="O9" s="12" t="s">
        <v>29</v>
      </c>
    </row>
    <row r="10" spans="1:15" ht="12.75" thickTop="1" x14ac:dyDescent="0.2">
      <c r="A10" s="1"/>
      <c r="B10" s="94" t="s">
        <v>30</v>
      </c>
      <c r="C10" s="94"/>
      <c r="D10" s="95"/>
      <c r="E10" s="13"/>
      <c r="F10" s="14"/>
      <c r="G10" s="13"/>
      <c r="H10" s="14"/>
      <c r="I10" s="13"/>
      <c r="J10" s="14"/>
      <c r="K10" s="15"/>
      <c r="L10" s="13"/>
      <c r="M10" s="14"/>
      <c r="N10" s="13"/>
      <c r="O10" s="16"/>
    </row>
    <row r="11" spans="1:15" x14ac:dyDescent="0.2">
      <c r="A11" s="1"/>
      <c r="B11" s="96" t="s">
        <v>31</v>
      </c>
      <c r="C11" s="97"/>
      <c r="D11" s="34" t="s">
        <v>32</v>
      </c>
      <c r="E11" s="32"/>
      <c r="F11" s="14"/>
      <c r="G11" s="13"/>
      <c r="H11" s="14"/>
      <c r="I11" s="13"/>
      <c r="J11" s="14"/>
      <c r="K11" s="18"/>
      <c r="L11" s="13"/>
      <c r="M11" s="14"/>
      <c r="N11" s="13"/>
      <c r="O11" s="16"/>
    </row>
    <row r="12" spans="1:15" x14ac:dyDescent="0.2">
      <c r="A12" s="1"/>
      <c r="B12" s="90" t="s">
        <v>33</v>
      </c>
      <c r="C12" s="90"/>
      <c r="D12" s="33" t="s">
        <v>34</v>
      </c>
      <c r="E12" s="39">
        <v>2741886053.9200001</v>
      </c>
      <c r="F12" s="40">
        <f>E12/E23</f>
        <v>4.5514694204596626E-2</v>
      </c>
      <c r="G12" s="41">
        <v>526979000</v>
      </c>
      <c r="H12" s="40">
        <f>G12/G23</f>
        <v>9.558593237517345E-3</v>
      </c>
      <c r="I12" s="41">
        <v>528387872</v>
      </c>
      <c r="J12" s="40">
        <f>I12/I23</f>
        <v>9.4116160960833143E-3</v>
      </c>
      <c r="K12" s="41">
        <f>I12-G12</f>
        <v>1408872</v>
      </c>
      <c r="L12" s="41">
        <v>203885205</v>
      </c>
      <c r="M12" s="40">
        <f>L12/L23</f>
        <v>1.2280765429342182E-2</v>
      </c>
      <c r="N12" s="42">
        <f>I12-L12</f>
        <v>324502667</v>
      </c>
      <c r="O12" s="43">
        <f>L12/I12</f>
        <v>0.3858627644655705</v>
      </c>
    </row>
    <row r="13" spans="1:15" x14ac:dyDescent="0.2">
      <c r="A13" s="1"/>
      <c r="B13" s="90" t="s">
        <v>35</v>
      </c>
      <c r="C13" s="90"/>
      <c r="D13" s="19" t="s">
        <v>36</v>
      </c>
      <c r="E13" s="39">
        <v>70972696</v>
      </c>
      <c r="F13" s="40">
        <f>E13/E23</f>
        <v>1.1781308529205746E-3</v>
      </c>
      <c r="G13" s="41">
        <v>349388000</v>
      </c>
      <c r="H13" s="40">
        <f>G13/G23</f>
        <v>6.3373640582826069E-3</v>
      </c>
      <c r="I13" s="41">
        <v>1349488000</v>
      </c>
      <c r="J13" s="40">
        <f>I13/I23</f>
        <v>2.4037007008123154E-2</v>
      </c>
      <c r="K13" s="41">
        <f t="shared" ref="K13:K22" si="0">I13-G13</f>
        <v>1000100000</v>
      </c>
      <c r="L13" s="41">
        <f>40593017+867200000</f>
        <v>907793017</v>
      </c>
      <c r="M13" s="40">
        <f>L13/L23</f>
        <v>5.4679755209171947E-2</v>
      </c>
      <c r="N13" s="42">
        <f t="shared" ref="N13:N22" si="1">I13-L13</f>
        <v>441694983</v>
      </c>
      <c r="O13" s="43">
        <f>L13/I13</f>
        <v>0.67269439743072923</v>
      </c>
    </row>
    <row r="14" spans="1:15" x14ac:dyDescent="0.2">
      <c r="A14" s="1"/>
      <c r="B14" s="90" t="s">
        <v>37</v>
      </c>
      <c r="C14" s="90"/>
      <c r="D14" s="19" t="s">
        <v>38</v>
      </c>
      <c r="E14" s="39">
        <v>389682204</v>
      </c>
      <c r="F14" s="40">
        <f>E14/E23</f>
        <v>6.4686372822372329E-3</v>
      </c>
      <c r="G14" s="41">
        <v>511619000</v>
      </c>
      <c r="H14" s="40">
        <f>G14/G23</f>
        <v>9.279986325044046E-3</v>
      </c>
      <c r="I14" s="41">
        <v>511992000</v>
      </c>
      <c r="J14" s="40">
        <f>I14/I23</f>
        <v>9.1195737139589169E-3</v>
      </c>
      <c r="K14" s="41">
        <f t="shared" si="0"/>
        <v>373000</v>
      </c>
      <c r="L14" s="41">
        <v>135112446.97999999</v>
      </c>
      <c r="M14" s="40">
        <f>L14/L23</f>
        <v>8.1383260151015498E-3</v>
      </c>
      <c r="N14" s="42">
        <f t="shared" si="1"/>
        <v>376879553.01999998</v>
      </c>
      <c r="O14" s="43">
        <f t="shared" ref="O14:O23" si="2">L14/I14</f>
        <v>0.26389562137689648</v>
      </c>
    </row>
    <row r="15" spans="1:15" ht="24" x14ac:dyDescent="0.2">
      <c r="A15" s="1"/>
      <c r="B15" s="93" t="s">
        <v>93</v>
      </c>
      <c r="C15" s="90"/>
      <c r="D15" s="19" t="s">
        <v>39</v>
      </c>
      <c r="E15" s="39">
        <v>383415477</v>
      </c>
      <c r="F15" s="40">
        <f>E15/E23</f>
        <v>6.3646110180309188E-3</v>
      </c>
      <c r="G15" s="41">
        <v>389922000</v>
      </c>
      <c r="H15" s="40">
        <f>G15/G23</f>
        <v>7.072588836289943E-3</v>
      </c>
      <c r="I15" s="41">
        <v>390822000</v>
      </c>
      <c r="J15" s="40">
        <f>I15/I23</f>
        <v>6.9613002508571451E-3</v>
      </c>
      <c r="K15" s="41">
        <f t="shared" si="0"/>
        <v>900000</v>
      </c>
      <c r="L15" s="41">
        <v>134163610.77</v>
      </c>
      <c r="M15" s="40">
        <f>L15/L23</f>
        <v>8.0811740754800545E-3</v>
      </c>
      <c r="N15" s="42">
        <f t="shared" si="1"/>
        <v>256658389.23000002</v>
      </c>
      <c r="O15" s="43">
        <f t="shared" si="2"/>
        <v>0.34328571771804045</v>
      </c>
    </row>
    <row r="16" spans="1:15" x14ac:dyDescent="0.2">
      <c r="A16" s="1"/>
      <c r="B16" s="90" t="s">
        <v>40</v>
      </c>
      <c r="C16" s="90"/>
      <c r="D16" s="19" t="s">
        <v>41</v>
      </c>
      <c r="E16" s="39">
        <v>236378624</v>
      </c>
      <c r="F16" s="40">
        <f>E16/E23</f>
        <v>3.9238322002775796E-3</v>
      </c>
      <c r="G16" s="41">
        <v>282984000</v>
      </c>
      <c r="H16" s="40">
        <f>G16/G23</f>
        <v>5.1328970390197865E-3</v>
      </c>
      <c r="I16" s="41">
        <v>283384000</v>
      </c>
      <c r="J16" s="40">
        <f>I16/I23</f>
        <v>5.0476204264061422E-3</v>
      </c>
      <c r="K16" s="41">
        <f t="shared" si="0"/>
        <v>400000</v>
      </c>
      <c r="L16" s="41">
        <v>80912891</v>
      </c>
      <c r="M16" s="40">
        <f>L16/L23</f>
        <v>4.8736848491823239E-3</v>
      </c>
      <c r="N16" s="42">
        <f t="shared" si="1"/>
        <v>202471109</v>
      </c>
      <c r="O16" s="43">
        <f t="shared" si="2"/>
        <v>0.28552385102899247</v>
      </c>
    </row>
    <row r="17" spans="1:15" x14ac:dyDescent="0.2">
      <c r="A17" s="1"/>
      <c r="B17" s="90" t="s">
        <v>42</v>
      </c>
      <c r="C17" s="90"/>
      <c r="D17" s="19" t="s">
        <v>43</v>
      </c>
      <c r="E17" s="39">
        <v>1070622154.8299999</v>
      </c>
      <c r="F17" s="40">
        <f>E17/E23</f>
        <v>1.7772087908644915E-2</v>
      </c>
      <c r="G17" s="41">
        <v>1295000000</v>
      </c>
      <c r="H17" s="40">
        <f>G17/G23</f>
        <v>2.348931976907042E-2</v>
      </c>
      <c r="I17" s="41">
        <v>1295000000</v>
      </c>
      <c r="J17" s="40">
        <f>I17/I23</f>
        <v>2.3066469709637643E-2</v>
      </c>
      <c r="K17" s="41">
        <f t="shared" si="0"/>
        <v>0</v>
      </c>
      <c r="L17" s="41">
        <v>144064544.81999999</v>
      </c>
      <c r="M17" s="40">
        <f>L17/L23</f>
        <v>8.6775442171950316E-3</v>
      </c>
      <c r="N17" s="42">
        <f t="shared" si="1"/>
        <v>1150935455.1800001</v>
      </c>
      <c r="O17" s="43">
        <f t="shared" si="2"/>
        <v>0.11124675275675674</v>
      </c>
    </row>
    <row r="18" spans="1:15" x14ac:dyDescent="0.2">
      <c r="A18" s="1"/>
      <c r="B18" s="90" t="s">
        <v>44</v>
      </c>
      <c r="C18" s="90"/>
      <c r="D18" s="19" t="s">
        <v>45</v>
      </c>
      <c r="E18" s="39">
        <v>1006536947.78</v>
      </c>
      <c r="F18" s="40">
        <f>E18/E23</f>
        <v>1.6708287829225527E-2</v>
      </c>
      <c r="G18" s="41">
        <v>1119378000</v>
      </c>
      <c r="H18" s="40">
        <f>G18/G23</f>
        <v>2.0303805238967187E-2</v>
      </c>
      <c r="I18" s="41">
        <v>1120881000</v>
      </c>
      <c r="J18" s="40">
        <f>I18/I23</f>
        <v>1.9965071532516102E-2</v>
      </c>
      <c r="K18" s="41">
        <f t="shared" si="0"/>
        <v>1503000</v>
      </c>
      <c r="L18" s="41">
        <v>202963878</v>
      </c>
      <c r="M18" s="40">
        <f>L18/L23</f>
        <v>1.2225270471918865E-2</v>
      </c>
      <c r="N18" s="42">
        <f t="shared" si="1"/>
        <v>917917122</v>
      </c>
      <c r="O18" s="43">
        <f t="shared" si="2"/>
        <v>0.18107531307962219</v>
      </c>
    </row>
    <row r="19" spans="1:15" x14ac:dyDescent="0.2">
      <c r="A19" s="1"/>
      <c r="B19" s="90" t="s">
        <v>46</v>
      </c>
      <c r="C19" s="90"/>
      <c r="D19" s="19" t="s">
        <v>47</v>
      </c>
      <c r="E19" s="39">
        <v>2400734717.1599998</v>
      </c>
      <c r="F19" s="40">
        <f>E19/E23</f>
        <v>3.9851658445717558E-2</v>
      </c>
      <c r="G19" s="41">
        <v>2989063000</v>
      </c>
      <c r="H19" s="40">
        <f>G19/G23</f>
        <v>5.4217032136599952E-2</v>
      </c>
      <c r="I19" s="41">
        <v>2990567000</v>
      </c>
      <c r="J19" s="40">
        <f>I19/I23</f>
        <v>5.3267817081190667E-2</v>
      </c>
      <c r="K19" s="41">
        <f t="shared" si="0"/>
        <v>1504000</v>
      </c>
      <c r="L19" s="44">
        <v>545598514</v>
      </c>
      <c r="M19" s="40">
        <f>L19/L23</f>
        <v>3.286343101271947E-2</v>
      </c>
      <c r="N19" s="42">
        <f t="shared" si="1"/>
        <v>2444968486</v>
      </c>
      <c r="O19" s="43">
        <f t="shared" si="2"/>
        <v>0.18243982294996233</v>
      </c>
    </row>
    <row r="20" spans="1:15" x14ac:dyDescent="0.2">
      <c r="A20" s="1"/>
      <c r="B20" s="90" t="s">
        <v>48</v>
      </c>
      <c r="C20" s="90"/>
      <c r="D20" s="19" t="s">
        <v>49</v>
      </c>
      <c r="E20" s="39">
        <v>3265936442.71</v>
      </c>
      <c r="F20" s="40">
        <f>E20/E23</f>
        <v>5.4213813250581881E-2</v>
      </c>
      <c r="G20" s="41">
        <v>3940469000</v>
      </c>
      <c r="H20" s="40">
        <f>G20/G23</f>
        <v>7.1474082147574641E-2</v>
      </c>
      <c r="I20" s="41">
        <v>3943939000</v>
      </c>
      <c r="J20" s="40">
        <f>I20/I23</f>
        <v>7.0249227397805855E-2</v>
      </c>
      <c r="K20" s="41">
        <f t="shared" si="0"/>
        <v>3470000</v>
      </c>
      <c r="L20" s="41">
        <v>890290025</v>
      </c>
      <c r="M20" s="40">
        <f>L20/L23</f>
        <v>5.3625484797232774E-2</v>
      </c>
      <c r="N20" s="42">
        <f t="shared" si="1"/>
        <v>3053648975</v>
      </c>
      <c r="O20" s="43">
        <f t="shared" si="2"/>
        <v>0.22573625631633756</v>
      </c>
    </row>
    <row r="21" spans="1:15" x14ac:dyDescent="0.2">
      <c r="A21" s="1"/>
      <c r="B21" s="90" t="s">
        <v>50</v>
      </c>
      <c r="C21" s="90"/>
      <c r="D21" s="19" t="s">
        <v>51</v>
      </c>
      <c r="E21" s="44">
        <v>46217950938</v>
      </c>
      <c r="F21" s="40">
        <f>E21/E23</f>
        <v>0.76720763092932542</v>
      </c>
      <c r="G21" s="41">
        <v>40800090000</v>
      </c>
      <c r="H21" s="40">
        <f>G21/G23</f>
        <v>0.74005124371957709</v>
      </c>
      <c r="I21" s="41">
        <v>40800090000</v>
      </c>
      <c r="J21" s="40">
        <f>I21/I23</f>
        <v>0.72672898852161372</v>
      </c>
      <c r="K21" s="41">
        <f t="shared" si="0"/>
        <v>0</v>
      </c>
      <c r="L21" s="41">
        <v>12635567000</v>
      </c>
      <c r="M21" s="40">
        <f>L21/L23</f>
        <v>0.76108727160333645</v>
      </c>
      <c r="N21" s="42">
        <f t="shared" si="1"/>
        <v>28164523000</v>
      </c>
      <c r="O21" s="43">
        <f t="shared" si="2"/>
        <v>0.30969458645802006</v>
      </c>
    </row>
    <row r="22" spans="1:15" x14ac:dyDescent="0.2">
      <c r="A22" s="1"/>
      <c r="B22" s="90" t="s">
        <v>52</v>
      </c>
      <c r="C22" s="90"/>
      <c r="D22" s="19" t="s">
        <v>53</v>
      </c>
      <c r="E22" s="44">
        <v>2457660644.0500002</v>
      </c>
      <c r="F22" s="45">
        <f>E22/E23</f>
        <v>4.0796616078441705E-2</v>
      </c>
      <c r="G22" s="44">
        <v>2926547000</v>
      </c>
      <c r="H22" s="45">
        <f>G22/G23</f>
        <v>5.3083087492056938E-2</v>
      </c>
      <c r="I22" s="44">
        <v>2927547000</v>
      </c>
      <c r="J22" s="45">
        <f>I22/I23</f>
        <v>5.2145308261807376E-2</v>
      </c>
      <c r="K22" s="44">
        <f t="shared" si="0"/>
        <v>1000000</v>
      </c>
      <c r="L22" s="44">
        <v>721643765.30999994</v>
      </c>
      <c r="M22" s="45">
        <f>L22/L23</f>
        <v>4.346729231931945E-2</v>
      </c>
      <c r="N22" s="46">
        <f t="shared" si="1"/>
        <v>2205903234.6900001</v>
      </c>
      <c r="O22" s="47">
        <f t="shared" si="2"/>
        <v>0.24650117156445309</v>
      </c>
    </row>
    <row r="23" spans="1:15" ht="24" customHeight="1" x14ac:dyDescent="0.2">
      <c r="A23" s="1"/>
      <c r="B23" s="90"/>
      <c r="C23" s="90"/>
      <c r="D23" s="20" t="s">
        <v>54</v>
      </c>
      <c r="E23" s="48">
        <f t="shared" ref="E23:N23" si="3">SUM(E12:E22)</f>
        <v>60241776899.450005</v>
      </c>
      <c r="F23" s="49">
        <f t="shared" si="3"/>
        <v>1</v>
      </c>
      <c r="G23" s="48">
        <f t="shared" si="3"/>
        <v>55131439000</v>
      </c>
      <c r="H23" s="49">
        <f t="shared" si="3"/>
        <v>1</v>
      </c>
      <c r="I23" s="48">
        <f t="shared" si="3"/>
        <v>56142097872</v>
      </c>
      <c r="J23" s="49">
        <f t="shared" si="3"/>
        <v>1</v>
      </c>
      <c r="K23" s="48">
        <f t="shared" si="3"/>
        <v>1010658872</v>
      </c>
      <c r="L23" s="50">
        <f t="shared" si="3"/>
        <v>16601994897.879999</v>
      </c>
      <c r="M23" s="49">
        <f t="shared" si="3"/>
        <v>1</v>
      </c>
      <c r="N23" s="50">
        <f t="shared" si="3"/>
        <v>39540102974.120003</v>
      </c>
      <c r="O23" s="51">
        <f t="shared" si="2"/>
        <v>0.29571383199344226</v>
      </c>
    </row>
    <row r="24" spans="1:15" x14ac:dyDescent="0.2">
      <c r="A24" s="1"/>
      <c r="B24" s="90"/>
      <c r="C24" s="90"/>
      <c r="D24" s="20" t="s">
        <v>55</v>
      </c>
      <c r="E24" s="48">
        <v>473108202</v>
      </c>
      <c r="F24" s="52"/>
      <c r="G24" s="50"/>
      <c r="H24" s="52"/>
      <c r="I24" s="50"/>
      <c r="J24" s="52"/>
      <c r="K24" s="50"/>
      <c r="L24" s="48">
        <v>21198443</v>
      </c>
      <c r="M24" s="52"/>
      <c r="N24" s="50"/>
      <c r="O24" s="53"/>
    </row>
    <row r="25" spans="1:15" ht="12.75" thickBot="1" x14ac:dyDescent="0.25">
      <c r="A25" s="1"/>
      <c r="B25" s="90"/>
      <c r="C25" s="90"/>
      <c r="D25" s="20" t="s">
        <v>56</v>
      </c>
      <c r="E25" s="54">
        <f>E23+E24</f>
        <v>60714885101.450005</v>
      </c>
      <c r="F25" s="55"/>
      <c r="G25" s="56"/>
      <c r="H25" s="55"/>
      <c r="I25" s="56"/>
      <c r="J25" s="55"/>
      <c r="K25" s="56"/>
      <c r="L25" s="54">
        <f>L24+L23</f>
        <v>16623193340.879999</v>
      </c>
      <c r="M25" s="55"/>
      <c r="N25" s="56"/>
      <c r="O25" s="53"/>
    </row>
    <row r="26" spans="1:15" ht="12.75" thickTop="1" x14ac:dyDescent="0.2">
      <c r="A26" s="1"/>
      <c r="B26" s="91" t="s">
        <v>57</v>
      </c>
      <c r="C26" s="91"/>
      <c r="D26" s="91"/>
      <c r="E26" s="21"/>
      <c r="F26" s="22"/>
      <c r="G26" s="21"/>
      <c r="H26" s="22"/>
      <c r="I26" s="21"/>
      <c r="J26" s="22"/>
      <c r="K26" s="23"/>
      <c r="L26" s="21"/>
      <c r="M26" s="22"/>
      <c r="N26" s="21"/>
      <c r="O26" s="24"/>
    </row>
    <row r="27" spans="1:15" x14ac:dyDescent="0.2">
      <c r="A27" s="1"/>
      <c r="B27" s="92" t="s">
        <v>58</v>
      </c>
      <c r="C27" s="92"/>
      <c r="D27" s="17" t="s">
        <v>32</v>
      </c>
      <c r="E27" s="13"/>
      <c r="F27" s="14"/>
      <c r="G27" s="13"/>
      <c r="H27" s="14"/>
      <c r="I27" s="13"/>
      <c r="J27" s="14"/>
      <c r="K27" s="18"/>
      <c r="L27" s="13"/>
      <c r="M27" s="14"/>
      <c r="N27" s="13"/>
      <c r="O27" s="16"/>
    </row>
    <row r="28" spans="1:15" x14ac:dyDescent="0.2">
      <c r="A28" s="1"/>
      <c r="B28" s="86" t="s">
        <v>59</v>
      </c>
      <c r="C28" s="86"/>
      <c r="D28" s="25" t="s">
        <v>60</v>
      </c>
      <c r="E28" s="57">
        <f>4281656864-33246</f>
        <v>4281623618</v>
      </c>
      <c r="F28" s="58">
        <f>E28/E35</f>
        <v>7.4159520496677123E-2</v>
      </c>
      <c r="G28" s="57">
        <v>5023627000</v>
      </c>
      <c r="H28" s="40">
        <f>G28/G35</f>
        <v>9.7251624546010842E-2</v>
      </c>
      <c r="I28" s="57">
        <v>5008627000</v>
      </c>
      <c r="J28" s="40">
        <f>I28/I35</f>
        <v>9.69412386553897E-2</v>
      </c>
      <c r="K28" s="41">
        <f>I28-G28</f>
        <v>-15000000</v>
      </c>
      <c r="L28" s="57">
        <v>1659795138</v>
      </c>
      <c r="M28" s="40">
        <f>L28/L35</f>
        <v>0.10683958464619162</v>
      </c>
      <c r="N28" s="42">
        <f>I28-L28</f>
        <v>3348831862</v>
      </c>
      <c r="O28" s="43">
        <f>L28/I28</f>
        <v>0.33138725203533825</v>
      </c>
    </row>
    <row r="29" spans="1:15" x14ac:dyDescent="0.2">
      <c r="A29" s="1"/>
      <c r="B29" s="86" t="s">
        <v>61</v>
      </c>
      <c r="C29" s="86"/>
      <c r="D29" s="25" t="s">
        <v>62</v>
      </c>
      <c r="E29" s="57">
        <v>703187290</v>
      </c>
      <c r="F29" s="58">
        <f>E29/E35</f>
        <v>1.2179499390494498E-2</v>
      </c>
      <c r="G29" s="57">
        <v>853311000</v>
      </c>
      <c r="H29" s="40">
        <f>G29/G35</f>
        <v>1.6519116764238478E-2</v>
      </c>
      <c r="I29" s="57">
        <v>850311000</v>
      </c>
      <c r="J29" s="40">
        <f>I29/I35</f>
        <v>1.6457644296990585E-2</v>
      </c>
      <c r="K29" s="41">
        <f t="shared" ref="K29:K38" si="4">I29-G29</f>
        <v>-3000000</v>
      </c>
      <c r="L29" s="57">
        <v>272818966</v>
      </c>
      <c r="M29" s="40">
        <f>L29/L35</f>
        <v>1.7561122058813668E-2</v>
      </c>
      <c r="N29" s="42">
        <f t="shared" ref="N29:N34" si="5">I29-L29</f>
        <v>577492034</v>
      </c>
      <c r="O29" s="43">
        <f t="shared" ref="O29:O44" si="6">L29/I29</f>
        <v>0.3208460974866843</v>
      </c>
    </row>
    <row r="30" spans="1:15" x14ac:dyDescent="0.2">
      <c r="A30" s="1"/>
      <c r="B30" s="86" t="s">
        <v>63</v>
      </c>
      <c r="C30" s="86"/>
      <c r="D30" s="25" t="s">
        <v>64</v>
      </c>
      <c r="E30" s="57">
        <f>1609600738-299</f>
        <v>1609600439</v>
      </c>
      <c r="F30" s="58">
        <f>E30/E35</f>
        <v>2.7878956068361497E-2</v>
      </c>
      <c r="G30" s="57">
        <v>1355905000</v>
      </c>
      <c r="H30" s="40">
        <f>G30/G35</f>
        <v>2.6248756920061709E-2</v>
      </c>
      <c r="I30" s="57">
        <v>1344995390</v>
      </c>
      <c r="J30" s="40">
        <f>I30/I35</f>
        <v>2.6032187881507036E-2</v>
      </c>
      <c r="K30" s="41">
        <f t="shared" si="4"/>
        <v>-10909610</v>
      </c>
      <c r="L30" s="57">
        <v>298574644</v>
      </c>
      <c r="M30" s="40">
        <f>L30/L35</f>
        <v>1.9218992886846576E-2</v>
      </c>
      <c r="N30" s="42">
        <f t="shared" si="5"/>
        <v>1046420746</v>
      </c>
      <c r="O30" s="43">
        <f t="shared" si="6"/>
        <v>0.22198934377016713</v>
      </c>
    </row>
    <row r="31" spans="1:15" x14ac:dyDescent="0.2">
      <c r="A31" s="1"/>
      <c r="B31" s="86" t="s">
        <v>65</v>
      </c>
      <c r="C31" s="86"/>
      <c r="D31" s="25" t="s">
        <v>66</v>
      </c>
      <c r="E31" s="57">
        <v>540293991</v>
      </c>
      <c r="F31" s="58">
        <f>E31/E35</f>
        <v>9.3581189928395037E-3</v>
      </c>
      <c r="G31" s="57">
        <v>750000000</v>
      </c>
      <c r="H31" s="40">
        <f>G31/G35</f>
        <v>1.4519134961554299E-2</v>
      </c>
      <c r="I31" s="57">
        <v>750000000</v>
      </c>
      <c r="J31" s="40">
        <f>I31/I35</f>
        <v>1.4516139650954697E-2</v>
      </c>
      <c r="K31" s="41">
        <f t="shared" si="4"/>
        <v>0</v>
      </c>
      <c r="L31" s="57">
        <v>176874750</v>
      </c>
      <c r="M31" s="40">
        <f>L31/L35</f>
        <v>1.1385275442588374E-2</v>
      </c>
      <c r="N31" s="42">
        <f t="shared" si="5"/>
        <v>573125250</v>
      </c>
      <c r="O31" s="43">
        <f t="shared" si="6"/>
        <v>0.23583299999999999</v>
      </c>
    </row>
    <row r="32" spans="1:15" x14ac:dyDescent="0.2">
      <c r="A32" s="1"/>
      <c r="B32" s="86" t="s">
        <v>67</v>
      </c>
      <c r="C32" s="86"/>
      <c r="D32" s="25" t="s">
        <v>68</v>
      </c>
      <c r="E32" s="57">
        <v>48848366073</v>
      </c>
      <c r="F32" s="58">
        <f>E32/E35</f>
        <v>0.84607422982965974</v>
      </c>
      <c r="G32" s="57">
        <v>41665505000</v>
      </c>
      <c r="H32" s="40">
        <f>G32/G35</f>
        <v>0.80659612044842055</v>
      </c>
      <c r="I32" s="57">
        <v>41666345000</v>
      </c>
      <c r="J32" s="40">
        <f>I32/I35</f>
        <v>0.80644597701981069</v>
      </c>
      <c r="K32" s="41">
        <f t="shared" si="4"/>
        <v>840000</v>
      </c>
      <c r="L32" s="57">
        <v>12716305878</v>
      </c>
      <c r="M32" s="40">
        <f>L32/L35</f>
        <v>0.81853766596552413</v>
      </c>
      <c r="N32" s="42">
        <f t="shared" si="5"/>
        <v>28950039122</v>
      </c>
      <c r="O32" s="43">
        <f t="shared" si="6"/>
        <v>0.30519369716734213</v>
      </c>
    </row>
    <row r="33" spans="1:15" x14ac:dyDescent="0.2">
      <c r="A33" s="1"/>
      <c r="B33" s="86" t="s">
        <v>69</v>
      </c>
      <c r="C33" s="86"/>
      <c r="D33" s="25" t="s">
        <v>70</v>
      </c>
      <c r="E33" s="57">
        <v>64046552</v>
      </c>
      <c r="F33" s="58">
        <f>E33/E35</f>
        <v>1.1093131974090063E-3</v>
      </c>
      <c r="G33" s="57">
        <v>31826000</v>
      </c>
      <c r="H33" s="40">
        <f>G33/G35</f>
        <v>6.161146523819028E-4</v>
      </c>
      <c r="I33" s="57">
        <v>61826000</v>
      </c>
      <c r="J33" s="40">
        <f>I33/I35</f>
        <v>1.1966331334132335E-3</v>
      </c>
      <c r="K33" s="41">
        <f t="shared" si="4"/>
        <v>30000000</v>
      </c>
      <c r="L33" s="57">
        <v>19500114.170000002</v>
      </c>
      <c r="M33" s="40">
        <f>L33/L35</f>
        <v>1.2552055677103181E-3</v>
      </c>
      <c r="N33" s="42">
        <f t="shared" si="5"/>
        <v>42325885.829999998</v>
      </c>
      <c r="O33" s="43">
        <f t="shared" si="6"/>
        <v>0.3154031341183321</v>
      </c>
    </row>
    <row r="34" spans="1:15" x14ac:dyDescent="0.2">
      <c r="A34" s="1"/>
      <c r="B34" s="86" t="s">
        <v>71</v>
      </c>
      <c r="C34" s="86"/>
      <c r="D34" s="25" t="s">
        <v>72</v>
      </c>
      <c r="E34" s="57">
        <v>1688201647</v>
      </c>
      <c r="F34" s="58">
        <f>E34/E35</f>
        <v>2.9240362024558646E-2</v>
      </c>
      <c r="G34" s="57">
        <v>1975796000</v>
      </c>
      <c r="H34" s="40">
        <f>G34/G35</f>
        <v>3.8249131707332185E-2</v>
      </c>
      <c r="I34" s="57">
        <v>1984524482</v>
      </c>
      <c r="J34" s="40">
        <f>I34/I35</f>
        <v>3.8410179361934041E-2</v>
      </c>
      <c r="K34" s="41">
        <f t="shared" si="4"/>
        <v>8728482</v>
      </c>
      <c r="L34" s="57">
        <v>391525405.80000001</v>
      </c>
      <c r="M34" s="40">
        <f>L34/L35</f>
        <v>2.5202153432325347E-2</v>
      </c>
      <c r="N34" s="42">
        <f t="shared" si="5"/>
        <v>1592999076.2</v>
      </c>
      <c r="O34" s="43">
        <f t="shared" si="6"/>
        <v>0.19728927980037891</v>
      </c>
    </row>
    <row r="35" spans="1:15" x14ac:dyDescent="0.2">
      <c r="A35" s="1"/>
      <c r="B35" s="86"/>
      <c r="C35" s="86"/>
      <c r="D35" s="26" t="s">
        <v>73</v>
      </c>
      <c r="E35" s="59">
        <f>SUM(E28:E34)</f>
        <v>57735319610</v>
      </c>
      <c r="F35" s="60">
        <f>SUM(F28:F34)</f>
        <v>1</v>
      </c>
      <c r="G35" s="59">
        <f>SUM(G28:G34)</f>
        <v>51655970000</v>
      </c>
      <c r="H35" s="61">
        <f>G35/G35</f>
        <v>1</v>
      </c>
      <c r="I35" s="59">
        <f>SUM(I28:I34)</f>
        <v>51666628872</v>
      </c>
      <c r="J35" s="61">
        <f>I35/I35</f>
        <v>1</v>
      </c>
      <c r="K35" s="59">
        <f>SUM(K28:K34)</f>
        <v>10658872</v>
      </c>
      <c r="L35" s="59">
        <f>SUM(L28:L34)</f>
        <v>15535394895.969999</v>
      </c>
      <c r="M35" s="61">
        <f>L35/L35</f>
        <v>1</v>
      </c>
      <c r="N35" s="59">
        <f>SUM(N28:N34)</f>
        <v>36131233976.029999</v>
      </c>
      <c r="O35" s="43">
        <f t="shared" si="6"/>
        <v>0.30068528245683912</v>
      </c>
    </row>
    <row r="36" spans="1:15" x14ac:dyDescent="0.2">
      <c r="A36" s="1"/>
      <c r="B36" s="86" t="s">
        <v>74</v>
      </c>
      <c r="C36" s="86"/>
      <c r="D36" s="25" t="s">
        <v>75</v>
      </c>
      <c r="E36" s="57">
        <v>30154809</v>
      </c>
      <c r="F36" s="58">
        <f>E36/E39</f>
        <v>1.4775657000540496E-2</v>
      </c>
      <c r="G36" s="57">
        <v>60620000</v>
      </c>
      <c r="H36" s="40">
        <f>G36/G39</f>
        <v>1.7442250240183411E-2</v>
      </c>
      <c r="I36" s="57">
        <v>58535000</v>
      </c>
      <c r="J36" s="40">
        <f>I36/I39</f>
        <v>1.3079076181736484E-2</v>
      </c>
      <c r="K36" s="41">
        <f t="shared" si="4"/>
        <v>-2085000</v>
      </c>
      <c r="L36" s="57">
        <v>0</v>
      </c>
      <c r="M36" s="40">
        <f>L36/L39</f>
        <v>0</v>
      </c>
      <c r="N36" s="42">
        <f>I36-L36</f>
        <v>58535000</v>
      </c>
      <c r="O36" s="43">
        <f t="shared" si="6"/>
        <v>0</v>
      </c>
    </row>
    <row r="37" spans="1:15" x14ac:dyDescent="0.2">
      <c r="A37" s="1"/>
      <c r="B37" s="86" t="s">
        <v>76</v>
      </c>
      <c r="C37" s="86"/>
      <c r="D37" s="25" t="s">
        <v>77</v>
      </c>
      <c r="E37" s="57">
        <v>1990689060</v>
      </c>
      <c r="F37" s="58">
        <f>E37/E39</f>
        <v>0.97542447525661258</v>
      </c>
      <c r="G37" s="57">
        <v>3414849000</v>
      </c>
      <c r="H37" s="40">
        <f>G37/G39</f>
        <v>0.98255774975981658</v>
      </c>
      <c r="I37" s="57">
        <v>3416934000</v>
      </c>
      <c r="J37" s="40">
        <f>I37/I39</f>
        <v>0.76348065420629663</v>
      </c>
      <c r="K37" s="41">
        <f t="shared" si="4"/>
        <v>2085000</v>
      </c>
      <c r="L37" s="57">
        <v>169658615</v>
      </c>
      <c r="M37" s="40">
        <f>L37/L39</f>
        <v>0.16362753083746137</v>
      </c>
      <c r="N37" s="42">
        <f t="shared" ref="N37:N38" si="7">I37-L37</f>
        <v>3247275385</v>
      </c>
      <c r="O37" s="43">
        <f t="shared" si="6"/>
        <v>4.9652295010673309E-2</v>
      </c>
    </row>
    <row r="38" spans="1:15" x14ac:dyDescent="0.2">
      <c r="A38" s="1"/>
      <c r="B38" s="86" t="s">
        <v>88</v>
      </c>
      <c r="C38" s="86"/>
      <c r="D38" s="25" t="s">
        <v>89</v>
      </c>
      <c r="E38" s="57">
        <v>20000000</v>
      </c>
      <c r="F38" s="58">
        <f>E38/E39</f>
        <v>9.799867742846918E-3</v>
      </c>
      <c r="G38" s="57"/>
      <c r="H38" s="40">
        <f>G38/G39</f>
        <v>0</v>
      </c>
      <c r="I38" s="57">
        <v>1000000000</v>
      </c>
      <c r="J38" s="40">
        <f>I38/I39</f>
        <v>0.22344026961196692</v>
      </c>
      <c r="K38" s="41">
        <f t="shared" si="4"/>
        <v>1000000000</v>
      </c>
      <c r="L38" s="57">
        <v>867200000</v>
      </c>
      <c r="M38" s="40">
        <f>L38/L39</f>
        <v>0.8363724691625386</v>
      </c>
      <c r="N38" s="42">
        <f t="shared" si="7"/>
        <v>132800000</v>
      </c>
      <c r="O38" s="43">
        <f t="shared" si="6"/>
        <v>0.86719999999999997</v>
      </c>
    </row>
    <row r="39" spans="1:15" x14ac:dyDescent="0.2">
      <c r="A39" s="1"/>
      <c r="B39" s="86"/>
      <c r="C39" s="86"/>
      <c r="D39" s="26" t="s">
        <v>78</v>
      </c>
      <c r="E39" s="59">
        <f t="shared" ref="E39:N39" si="8">SUM(E36:E38)</f>
        <v>2040843869</v>
      </c>
      <c r="F39" s="60">
        <f t="shared" si="8"/>
        <v>1</v>
      </c>
      <c r="G39" s="59">
        <f t="shared" si="8"/>
        <v>3475469000</v>
      </c>
      <c r="H39" s="60">
        <f t="shared" si="8"/>
        <v>1</v>
      </c>
      <c r="I39" s="59">
        <f t="shared" si="8"/>
        <v>4475469000</v>
      </c>
      <c r="J39" s="60">
        <f t="shared" si="8"/>
        <v>1</v>
      </c>
      <c r="K39" s="59">
        <f t="shared" si="8"/>
        <v>1000000000</v>
      </c>
      <c r="L39" s="59">
        <f t="shared" si="8"/>
        <v>1036858615</v>
      </c>
      <c r="M39" s="60">
        <f t="shared" si="8"/>
        <v>1</v>
      </c>
      <c r="N39" s="59">
        <f t="shared" si="8"/>
        <v>3438610385</v>
      </c>
      <c r="O39" s="43">
        <f t="shared" si="6"/>
        <v>0.23167596848509062</v>
      </c>
    </row>
    <row r="40" spans="1:15" x14ac:dyDescent="0.2">
      <c r="A40" s="1"/>
      <c r="B40" s="86" t="s">
        <v>74</v>
      </c>
      <c r="C40" s="86"/>
      <c r="D40" s="25" t="s">
        <v>75</v>
      </c>
      <c r="E40" s="57">
        <v>8116140</v>
      </c>
      <c r="F40" s="58">
        <f>E40/E42</f>
        <v>1.7431069748805778E-2</v>
      </c>
      <c r="G40" s="57">
        <v>0</v>
      </c>
      <c r="H40" s="62">
        <v>0</v>
      </c>
      <c r="I40" s="57">
        <v>0</v>
      </c>
      <c r="J40" s="62">
        <v>0</v>
      </c>
      <c r="K40" s="57">
        <v>0</v>
      </c>
      <c r="L40" s="57">
        <v>1800</v>
      </c>
      <c r="M40" s="62">
        <v>0</v>
      </c>
      <c r="N40" s="42">
        <f>I40-L40</f>
        <v>-1800</v>
      </c>
      <c r="O40" s="43"/>
    </row>
    <row r="41" spans="1:15" x14ac:dyDescent="0.2">
      <c r="A41" s="1"/>
      <c r="B41" s="86" t="s">
        <v>76</v>
      </c>
      <c r="C41" s="86"/>
      <c r="D41" s="25" t="s">
        <v>77</v>
      </c>
      <c r="E41" s="57">
        <v>457497280</v>
      </c>
      <c r="F41" s="58">
        <f>E41/E42</f>
        <v>0.98256893025119418</v>
      </c>
      <c r="G41" s="57">
        <v>0</v>
      </c>
      <c r="H41" s="62">
        <v>0</v>
      </c>
      <c r="I41" s="57">
        <v>0</v>
      </c>
      <c r="J41" s="62">
        <v>0</v>
      </c>
      <c r="K41" s="57">
        <v>0</v>
      </c>
      <c r="L41" s="57">
        <v>29739587</v>
      </c>
      <c r="M41" s="62">
        <v>0.2</v>
      </c>
      <c r="N41" s="42">
        <f>I41-L41</f>
        <v>-29739587</v>
      </c>
      <c r="O41" s="43"/>
    </row>
    <row r="42" spans="1:15" x14ac:dyDescent="0.2">
      <c r="A42" s="1"/>
      <c r="B42" s="86"/>
      <c r="C42" s="86"/>
      <c r="D42" s="26" t="s">
        <v>79</v>
      </c>
      <c r="E42" s="59">
        <f>E40+E41</f>
        <v>465613420</v>
      </c>
      <c r="F42" s="60">
        <f>SUM(F40:F41)</f>
        <v>1</v>
      </c>
      <c r="G42" s="59">
        <v>0</v>
      </c>
      <c r="H42" s="63">
        <v>0</v>
      </c>
      <c r="I42" s="59">
        <v>0</v>
      </c>
      <c r="J42" s="63">
        <v>0</v>
      </c>
      <c r="K42" s="59">
        <v>0</v>
      </c>
      <c r="L42" s="59">
        <f>L40+L41</f>
        <v>29741387</v>
      </c>
      <c r="M42" s="63">
        <v>0.2</v>
      </c>
      <c r="N42" s="59">
        <f>N40+N41</f>
        <v>-29741387</v>
      </c>
      <c r="O42" s="43"/>
    </row>
    <row r="43" spans="1:15" x14ac:dyDescent="0.2">
      <c r="A43" s="1"/>
      <c r="B43" s="86"/>
      <c r="C43" s="86"/>
      <c r="D43" s="26" t="s">
        <v>80</v>
      </c>
      <c r="E43" s="64">
        <f>E42+E39</f>
        <v>2506457289</v>
      </c>
      <c r="F43" s="65">
        <f>E43/E44</f>
        <v>4.1606629452552002E-2</v>
      </c>
      <c r="G43" s="64">
        <f>G42+G39</f>
        <v>3475469000</v>
      </c>
      <c r="H43" s="65">
        <f>G43/G44</f>
        <v>6.303969319574626E-2</v>
      </c>
      <c r="I43" s="64">
        <f>I42+I39</f>
        <v>4475469000</v>
      </c>
      <c r="J43" s="65">
        <f>I43/I44</f>
        <v>7.9716810907275892E-2</v>
      </c>
      <c r="K43" s="64">
        <v>0</v>
      </c>
      <c r="L43" s="64">
        <f>L42+L39</f>
        <v>1066600002</v>
      </c>
      <c r="M43" s="66">
        <v>1.3</v>
      </c>
      <c r="N43" s="64">
        <f>N42+N39</f>
        <v>3408868998</v>
      </c>
      <c r="O43" s="43">
        <f t="shared" si="6"/>
        <v>0.23832139201500446</v>
      </c>
    </row>
    <row r="44" spans="1:15" x14ac:dyDescent="0.2">
      <c r="A44" s="1"/>
      <c r="B44" s="86"/>
      <c r="C44" s="86"/>
      <c r="D44" s="26" t="s">
        <v>81</v>
      </c>
      <c r="E44" s="64">
        <f>E43+E35</f>
        <v>60241776899</v>
      </c>
      <c r="F44" s="65">
        <v>1</v>
      </c>
      <c r="G44" s="64">
        <f>G43+G35</f>
        <v>55131439000</v>
      </c>
      <c r="H44" s="65">
        <v>1</v>
      </c>
      <c r="I44" s="64">
        <f>I43+I35</f>
        <v>56142097872</v>
      </c>
      <c r="J44" s="65">
        <v>1</v>
      </c>
      <c r="K44" s="64">
        <f>K43+K35</f>
        <v>10658872</v>
      </c>
      <c r="L44" s="67">
        <f>L43+L35</f>
        <v>16601994897.969999</v>
      </c>
      <c r="M44" s="65">
        <v>1</v>
      </c>
      <c r="N44" s="67">
        <f>N43+N35</f>
        <v>39540102974.029999</v>
      </c>
      <c r="O44" s="68">
        <f t="shared" si="6"/>
        <v>0.29571383199504531</v>
      </c>
    </row>
    <row r="45" spans="1:15" x14ac:dyDescent="0.2">
      <c r="A45" s="1"/>
      <c r="B45" s="86"/>
      <c r="C45" s="86"/>
      <c r="D45" s="26" t="s">
        <v>55</v>
      </c>
      <c r="E45" s="59">
        <f>E24</f>
        <v>473108202</v>
      </c>
      <c r="F45" s="63"/>
      <c r="G45" s="69"/>
      <c r="H45" s="63"/>
      <c r="I45" s="69"/>
      <c r="J45" s="63"/>
      <c r="K45" s="69"/>
      <c r="L45" s="59">
        <v>21198443</v>
      </c>
      <c r="M45" s="63"/>
      <c r="N45" s="69"/>
      <c r="O45" s="70"/>
    </row>
    <row r="46" spans="1:15" ht="12.75" thickBot="1" x14ac:dyDescent="0.25">
      <c r="A46" s="1"/>
      <c r="B46" s="86"/>
      <c r="C46" s="86"/>
      <c r="D46" s="26" t="s">
        <v>82</v>
      </c>
      <c r="E46" s="59">
        <f>E45+E44</f>
        <v>60714885101</v>
      </c>
      <c r="F46" s="63"/>
      <c r="G46" s="69"/>
      <c r="H46" s="63"/>
      <c r="I46" s="69"/>
      <c r="J46" s="63"/>
      <c r="K46" s="69"/>
      <c r="L46" s="59">
        <f>L45+L44</f>
        <v>16623193340.969999</v>
      </c>
      <c r="M46" s="63"/>
      <c r="N46" s="69"/>
      <c r="O46" s="70"/>
    </row>
    <row r="47" spans="1:15" ht="13.5" thickTop="1" thickBot="1" x14ac:dyDescent="0.25">
      <c r="A47" s="1"/>
      <c r="B47" s="87"/>
      <c r="C47" s="87"/>
      <c r="D47" s="27" t="s">
        <v>83</v>
      </c>
      <c r="E47" s="35">
        <v>3709</v>
      </c>
      <c r="F47" s="36"/>
      <c r="G47" s="37">
        <v>4017</v>
      </c>
      <c r="H47" s="37"/>
      <c r="I47" s="37">
        <v>4017</v>
      </c>
      <c r="J47" s="37"/>
      <c r="K47" s="37"/>
      <c r="L47" s="38">
        <v>3789</v>
      </c>
      <c r="M47" s="36"/>
      <c r="N47" s="71"/>
      <c r="O47" s="72"/>
    </row>
    <row r="48" spans="1:15" ht="12.75" thickTop="1" x14ac:dyDescent="0.2">
      <c r="A48" s="1"/>
      <c r="B48" s="88"/>
      <c r="C48" s="88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4" x14ac:dyDescent="0.2">
      <c r="A49" s="1"/>
      <c r="B49" s="88"/>
      <c r="C49" s="88"/>
      <c r="D49" s="89" t="s">
        <v>84</v>
      </c>
      <c r="E49" s="89"/>
      <c r="F49" s="89"/>
      <c r="G49" s="2" t="s">
        <v>85</v>
      </c>
      <c r="H49" s="74" t="s">
        <v>90</v>
      </c>
      <c r="I49" s="75"/>
      <c r="J49" s="75"/>
      <c r="K49" s="75"/>
      <c r="L49" s="76"/>
      <c r="M49" s="1"/>
      <c r="N49" s="1"/>
    </row>
    <row r="50" spans="1:14" ht="15.75" customHeight="1" x14ac:dyDescent="0.2">
      <c r="A50" s="1"/>
      <c r="B50" s="88"/>
      <c r="C50" s="88"/>
      <c r="D50" s="89"/>
      <c r="E50" s="89"/>
      <c r="F50" s="89"/>
      <c r="G50" s="2" t="s">
        <v>86</v>
      </c>
      <c r="H50" s="77"/>
      <c r="I50" s="78"/>
      <c r="J50" s="78"/>
      <c r="K50" s="78"/>
      <c r="L50" s="79"/>
      <c r="M50" s="1"/>
      <c r="N50" s="1"/>
    </row>
    <row r="51" spans="1:14" ht="8.25" customHeight="1" x14ac:dyDescent="0.2">
      <c r="A51" s="1"/>
      <c r="B51" s="88"/>
      <c r="C51" s="88"/>
      <c r="D51" s="89"/>
      <c r="E51" s="89"/>
      <c r="F51" s="89"/>
      <c r="G51" s="73" t="s">
        <v>87</v>
      </c>
      <c r="H51" s="80" t="s">
        <v>91</v>
      </c>
      <c r="I51" s="81"/>
      <c r="J51" s="81"/>
      <c r="K51" s="81"/>
      <c r="L51" s="82"/>
      <c r="M51" s="1"/>
      <c r="N51" s="1"/>
    </row>
    <row r="52" spans="1:14" ht="6" customHeight="1" x14ac:dyDescent="0.2">
      <c r="A52" s="1"/>
      <c r="B52" s="1"/>
      <c r="C52" s="1"/>
      <c r="D52" s="89"/>
      <c r="E52" s="89"/>
      <c r="F52" s="89"/>
      <c r="G52" s="73"/>
      <c r="H52" s="83"/>
      <c r="I52" s="84"/>
      <c r="J52" s="84"/>
      <c r="K52" s="84"/>
      <c r="L52" s="85"/>
      <c r="M52" s="1"/>
      <c r="N52" s="1"/>
    </row>
    <row r="55" spans="1:14" x14ac:dyDescent="0.2">
      <c r="E55" s="28"/>
      <c r="L55" s="29"/>
    </row>
    <row r="56" spans="1:14" x14ac:dyDescent="0.2">
      <c r="E56" s="28"/>
      <c r="L56" s="29"/>
    </row>
    <row r="57" spans="1:14" x14ac:dyDescent="0.2">
      <c r="E57" s="28"/>
    </row>
    <row r="58" spans="1:14" x14ac:dyDescent="0.2">
      <c r="E58" s="30"/>
      <c r="K58" s="28"/>
      <c r="L58" s="28"/>
      <c r="M58" s="28"/>
      <c r="N58" s="28"/>
    </row>
    <row r="59" spans="1:14" x14ac:dyDescent="0.2">
      <c r="E59" s="30"/>
      <c r="K59" s="31"/>
      <c r="L59" s="31"/>
      <c r="M59" s="31"/>
      <c r="N59" s="31"/>
    </row>
    <row r="61" spans="1:14" x14ac:dyDescent="0.2">
      <c r="E61" s="29"/>
    </row>
    <row r="66" spans="5:15" x14ac:dyDescent="0.2">
      <c r="E66" s="29"/>
    </row>
    <row r="73" spans="5:15" x14ac:dyDescent="0.2"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</row>
  </sheetData>
  <mergeCells count="60">
    <mergeCell ref="B2:O2"/>
    <mergeCell ref="B3:O3"/>
    <mergeCell ref="B4:O4"/>
    <mergeCell ref="B5:C5"/>
    <mergeCell ref="D5:F5"/>
    <mergeCell ref="G5:J5"/>
    <mergeCell ref="K5:O5"/>
    <mergeCell ref="B6:D9"/>
    <mergeCell ref="E6:O6"/>
    <mergeCell ref="E7:F7"/>
    <mergeCell ref="G7:H7"/>
    <mergeCell ref="I7:J7"/>
    <mergeCell ref="L7:M7"/>
    <mergeCell ref="N7:N8"/>
    <mergeCell ref="O7:O8"/>
    <mergeCell ref="B10:D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D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9:C39"/>
    <mergeCell ref="B40:C40"/>
    <mergeCell ref="B38:C38"/>
    <mergeCell ref="B41:C41"/>
    <mergeCell ref="B42:C42"/>
    <mergeCell ref="B43:C43"/>
    <mergeCell ref="B44:C44"/>
    <mergeCell ref="B45:C45"/>
    <mergeCell ref="G51:G52"/>
    <mergeCell ref="H49:L49"/>
    <mergeCell ref="H50:L50"/>
    <mergeCell ref="H51:L52"/>
    <mergeCell ref="B46:C46"/>
    <mergeCell ref="B47:C47"/>
    <mergeCell ref="B48:C48"/>
    <mergeCell ref="B49:C51"/>
    <mergeCell ref="D49:F52"/>
  </mergeCells>
  <phoneticPr fontId="2" type="noConversion"/>
  <pageMargins left="0.25" right="0.25" top="0.75" bottom="0.75" header="0.3" footer="0.3"/>
  <pageSetup paperSize="8" scale="89" fitToHeight="0" orientation="landscape" r:id="rId1"/>
</worksheet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Aneksi nr.1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2025-05-28T07:20:37Z</dcterms:created>
  <dcterms:modified xsi:type="dcterms:W3CDTF">2025-12-24T15:09:50Z</dcterms:modified>
</cp:coreProperties>
</file>